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MAYO 2024" sheetId="2" r:id="rId1"/>
  </sheets>
  <definedNames>
    <definedName name="_xlnm._FilterDatabase" localSheetId="0" hidden="1">'MT TEMPORALES MAYO 2024'!$J$1:$J$283</definedName>
    <definedName name="_xlnm.Print_Area" localSheetId="0">'MT TEMPORALES MAYO 2024'!$A$1:$U$279</definedName>
    <definedName name="_xlnm.Print_Titles" localSheetId="0">'MT TEMPORALES MAYO 2024'!$1:$6</definedName>
  </definedNames>
  <calcPr calcId="162913"/>
</workbook>
</file>

<file path=xl/calcChain.xml><?xml version="1.0" encoding="utf-8"?>
<calcChain xmlns="http://schemas.openxmlformats.org/spreadsheetml/2006/main">
  <c r="L54" i="2" l="1"/>
  <c r="M54" i="2"/>
  <c r="N54" i="2"/>
  <c r="O54" i="2"/>
  <c r="P54" i="2"/>
  <c r="Q54" i="2" l="1"/>
  <c r="S54" i="2"/>
  <c r="R54" i="2"/>
  <c r="T54" i="2" s="1"/>
  <c r="P17" i="2"/>
  <c r="O17" i="2"/>
  <c r="N17" i="2"/>
  <c r="M17" i="2"/>
  <c r="L17" i="2"/>
  <c r="M89" i="2"/>
  <c r="N89" i="2"/>
  <c r="O89" i="2"/>
  <c r="Q89" i="2" s="1"/>
  <c r="P89" i="2"/>
  <c r="S17" i="2" l="1"/>
  <c r="R17" i="2"/>
  <c r="T17" i="2" s="1"/>
  <c r="Q17" i="2"/>
  <c r="S89" i="2"/>
  <c r="R89" i="2"/>
  <c r="T89" i="2" s="1"/>
  <c r="L151" i="2" l="1"/>
  <c r="M151" i="2"/>
  <c r="N151" i="2"/>
  <c r="O151" i="2"/>
  <c r="P151" i="2"/>
  <c r="Q151" i="2" l="1"/>
  <c r="R151" i="2"/>
  <c r="T151" i="2" s="1"/>
  <c r="S151" i="2"/>
  <c r="L128" i="2"/>
  <c r="M128" i="2"/>
  <c r="N128" i="2"/>
  <c r="O128" i="2"/>
  <c r="P128" i="2"/>
  <c r="L165" i="2"/>
  <c r="M165" i="2"/>
  <c r="N165" i="2"/>
  <c r="O165" i="2"/>
  <c r="P165" i="2"/>
  <c r="M76" i="2"/>
  <c r="L78" i="2"/>
  <c r="M78" i="2"/>
  <c r="N78" i="2"/>
  <c r="O78" i="2"/>
  <c r="P78" i="2"/>
  <c r="L67" i="2"/>
  <c r="M67" i="2"/>
  <c r="N67" i="2"/>
  <c r="O67" i="2"/>
  <c r="P67" i="2"/>
  <c r="S128" i="2" l="1"/>
  <c r="Q128" i="2"/>
  <c r="R78" i="2"/>
  <c r="T78" i="2" s="1"/>
  <c r="R165" i="2"/>
  <c r="T165" i="2" s="1"/>
  <c r="R128" i="2"/>
  <c r="T128" i="2" s="1"/>
  <c r="S165" i="2"/>
  <c r="Q165" i="2"/>
  <c r="S78" i="2"/>
  <c r="Q78" i="2"/>
  <c r="Q67" i="2"/>
  <c r="S67" i="2"/>
  <c r="R67" i="2"/>
  <c r="T67" i="2" s="1"/>
  <c r="L33" i="2"/>
  <c r="M33" i="2"/>
  <c r="N33" i="2"/>
  <c r="O33" i="2"/>
  <c r="P33" i="2"/>
  <c r="L16" i="2"/>
  <c r="M16" i="2"/>
  <c r="N16" i="2"/>
  <c r="O16" i="2"/>
  <c r="P16" i="2"/>
  <c r="L52" i="2"/>
  <c r="M52" i="2"/>
  <c r="N52" i="2"/>
  <c r="O52" i="2"/>
  <c r="P52" i="2"/>
  <c r="P240" i="2"/>
  <c r="O240" i="2"/>
  <c r="N240" i="2"/>
  <c r="M240" i="2"/>
  <c r="L240" i="2"/>
  <c r="L143" i="2"/>
  <c r="M143" i="2"/>
  <c r="N143" i="2"/>
  <c r="O143" i="2"/>
  <c r="P143" i="2"/>
  <c r="L121" i="2"/>
  <c r="M121" i="2"/>
  <c r="N121" i="2"/>
  <c r="O121" i="2"/>
  <c r="P121" i="2"/>
  <c r="S52" i="2" l="1"/>
  <c r="R240" i="2"/>
  <c r="T240" i="2" s="1"/>
  <c r="S240" i="2"/>
  <c r="Q16" i="2"/>
  <c r="R16" i="2"/>
  <c r="T16" i="2" s="1"/>
  <c r="Q240" i="2"/>
  <c r="S33" i="2"/>
  <c r="Q33" i="2"/>
  <c r="R52" i="2"/>
  <c r="T52" i="2" s="1"/>
  <c r="R33" i="2"/>
  <c r="T33" i="2" s="1"/>
  <c r="Q52" i="2"/>
  <c r="S16" i="2"/>
  <c r="Q143" i="2"/>
  <c r="S143" i="2"/>
  <c r="R143" i="2"/>
  <c r="T143" i="2" s="1"/>
  <c r="S121" i="2"/>
  <c r="Q121" i="2"/>
  <c r="R121" i="2"/>
  <c r="T121" i="2" s="1"/>
  <c r="L256" i="2" l="1"/>
  <c r="M256" i="2"/>
  <c r="N256" i="2"/>
  <c r="O256" i="2"/>
  <c r="P256" i="2"/>
  <c r="L199" i="2"/>
  <c r="M199" i="2"/>
  <c r="N199" i="2"/>
  <c r="O199" i="2"/>
  <c r="P199" i="2"/>
  <c r="L160" i="2"/>
  <c r="M160" i="2"/>
  <c r="N160" i="2"/>
  <c r="O160" i="2"/>
  <c r="P160" i="2"/>
  <c r="Q256" i="2" l="1"/>
  <c r="R256" i="2"/>
  <c r="T256" i="2" s="1"/>
  <c r="R160" i="2"/>
  <c r="T160" i="2" s="1"/>
  <c r="S256" i="2"/>
  <c r="S160" i="2"/>
  <c r="R199" i="2"/>
  <c r="T199" i="2" s="1"/>
  <c r="S199" i="2"/>
  <c r="Q199" i="2"/>
  <c r="Q160" i="2"/>
  <c r="L210" i="2"/>
  <c r="M210" i="2"/>
  <c r="N210" i="2"/>
  <c r="O210" i="2"/>
  <c r="P210" i="2"/>
  <c r="R210" i="2" l="1"/>
  <c r="T210" i="2" s="1"/>
  <c r="S210" i="2"/>
  <c r="Q210" i="2"/>
  <c r="P56" i="2"/>
  <c r="O56" i="2"/>
  <c r="N56" i="2"/>
  <c r="M56" i="2"/>
  <c r="L56" i="2"/>
  <c r="L120" i="2"/>
  <c r="M120" i="2"/>
  <c r="N120" i="2"/>
  <c r="O120" i="2"/>
  <c r="P120" i="2"/>
  <c r="Q56" i="2" l="1"/>
  <c r="S120" i="2"/>
  <c r="Q120" i="2"/>
  <c r="R120" i="2"/>
  <c r="T120" i="2" s="1"/>
  <c r="R56" i="2"/>
  <c r="T56" i="2" s="1"/>
  <c r="S56" i="2"/>
  <c r="L254" i="2"/>
  <c r="M254" i="2"/>
  <c r="N254" i="2"/>
  <c r="O254" i="2"/>
  <c r="P254" i="2"/>
  <c r="L255" i="2"/>
  <c r="M255" i="2"/>
  <c r="N255" i="2"/>
  <c r="O255" i="2"/>
  <c r="P255" i="2"/>
  <c r="L257" i="2"/>
  <c r="M257" i="2"/>
  <c r="N257" i="2"/>
  <c r="O257" i="2"/>
  <c r="P257" i="2"/>
  <c r="L258" i="2"/>
  <c r="M258" i="2"/>
  <c r="N258" i="2"/>
  <c r="O258" i="2"/>
  <c r="P258" i="2"/>
  <c r="L253" i="2"/>
  <c r="M253" i="2"/>
  <c r="N253" i="2"/>
  <c r="O253" i="2"/>
  <c r="P253" i="2"/>
  <c r="L204" i="2"/>
  <c r="M204" i="2"/>
  <c r="N204" i="2"/>
  <c r="O204" i="2"/>
  <c r="P204" i="2"/>
  <c r="L252" i="2"/>
  <c r="M252" i="2"/>
  <c r="N252" i="2"/>
  <c r="O252" i="2"/>
  <c r="P252" i="2"/>
  <c r="L251" i="2"/>
  <c r="M251" i="2"/>
  <c r="N251" i="2"/>
  <c r="O251" i="2"/>
  <c r="P251" i="2"/>
  <c r="Q254" i="2" l="1"/>
  <c r="R257" i="2"/>
  <c r="T257" i="2" s="1"/>
  <c r="S254" i="2"/>
  <c r="S255" i="2"/>
  <c r="Q255" i="2"/>
  <c r="R254" i="2"/>
  <c r="T254" i="2" s="1"/>
  <c r="R255" i="2"/>
  <c r="T255" i="2" s="1"/>
  <c r="Q258" i="2"/>
  <c r="S257" i="2"/>
  <c r="Q257" i="2"/>
  <c r="R258" i="2"/>
  <c r="T258" i="2" s="1"/>
  <c r="S258" i="2"/>
  <c r="S253" i="2"/>
  <c r="Q253" i="2"/>
  <c r="S204" i="2"/>
  <c r="Q204" i="2"/>
  <c r="R253" i="2"/>
  <c r="T253" i="2" s="1"/>
  <c r="R204" i="2"/>
  <c r="T204" i="2" s="1"/>
  <c r="S252" i="2"/>
  <c r="Q252" i="2"/>
  <c r="R252" i="2"/>
  <c r="T252" i="2" s="1"/>
  <c r="R251" i="2"/>
  <c r="T251" i="2" s="1"/>
  <c r="S251" i="2"/>
  <c r="Q251" i="2"/>
  <c r="P41" i="2"/>
  <c r="O41" i="2"/>
  <c r="N41" i="2"/>
  <c r="M41" i="2"/>
  <c r="L41" i="2"/>
  <c r="P37" i="2"/>
  <c r="O37" i="2"/>
  <c r="N37" i="2"/>
  <c r="M37" i="2"/>
  <c r="L37" i="2"/>
  <c r="P36" i="2"/>
  <c r="O36" i="2"/>
  <c r="N36" i="2"/>
  <c r="M36" i="2"/>
  <c r="L36" i="2"/>
  <c r="S37" i="2" l="1"/>
  <c r="Q41" i="2"/>
  <c r="R36" i="2"/>
  <c r="T36" i="2" s="1"/>
  <c r="S36" i="2"/>
  <c r="R41" i="2"/>
  <c r="T41" i="2" s="1"/>
  <c r="R37" i="2"/>
  <c r="T37" i="2" s="1"/>
  <c r="S41" i="2"/>
  <c r="Q37" i="2"/>
  <c r="Q36" i="2"/>
  <c r="L127" i="2"/>
  <c r="M127" i="2"/>
  <c r="N127" i="2"/>
  <c r="O127" i="2"/>
  <c r="P127" i="2"/>
  <c r="L49" i="2"/>
  <c r="M49" i="2"/>
  <c r="N49" i="2"/>
  <c r="O49" i="2"/>
  <c r="P49" i="2"/>
  <c r="R127" i="2" l="1"/>
  <c r="T127" i="2" s="1"/>
  <c r="R49" i="2"/>
  <c r="T49" i="2" s="1"/>
  <c r="S127" i="2"/>
  <c r="Q49" i="2"/>
  <c r="Q127" i="2"/>
  <c r="S49" i="2"/>
  <c r="L177" i="2"/>
  <c r="M177" i="2"/>
  <c r="N177" i="2"/>
  <c r="O177" i="2"/>
  <c r="P177" i="2"/>
  <c r="L191" i="2"/>
  <c r="M191" i="2"/>
  <c r="N191" i="2"/>
  <c r="O191" i="2"/>
  <c r="P191" i="2"/>
  <c r="P28" i="2"/>
  <c r="O28" i="2"/>
  <c r="N28" i="2"/>
  <c r="M28" i="2"/>
  <c r="L28" i="2"/>
  <c r="L27" i="2"/>
  <c r="M27" i="2"/>
  <c r="N27" i="2"/>
  <c r="O27" i="2"/>
  <c r="P27" i="2"/>
  <c r="R28" i="2" l="1"/>
  <c r="R177" i="2"/>
  <c r="T177" i="2" s="1"/>
  <c r="Q191" i="2"/>
  <c r="T28" i="2"/>
  <c r="Q28" i="2"/>
  <c r="S28" i="2"/>
  <c r="S177" i="2"/>
  <c r="S191" i="2"/>
  <c r="Q177" i="2"/>
  <c r="R191" i="2"/>
  <c r="T191" i="2" s="1"/>
  <c r="Q27" i="2"/>
  <c r="S27" i="2"/>
  <c r="R27" i="2"/>
  <c r="T27" i="2" s="1"/>
  <c r="R65" i="2" l="1"/>
  <c r="T65" i="2" s="1"/>
  <c r="Q65" i="2"/>
  <c r="P65" i="2"/>
  <c r="M65" i="2"/>
  <c r="S65" i="2" l="1"/>
  <c r="M8" i="2"/>
  <c r="R8" i="2"/>
  <c r="T8" i="2" s="1"/>
  <c r="Q8" i="2"/>
  <c r="P8" i="2"/>
  <c r="S8" i="2" l="1"/>
  <c r="L244" i="2"/>
  <c r="M244" i="2"/>
  <c r="N244" i="2"/>
  <c r="O244" i="2"/>
  <c r="P244" i="2"/>
  <c r="R244" i="2" l="1"/>
  <c r="T244" i="2" s="1"/>
  <c r="Q244" i="2"/>
  <c r="S244" i="2"/>
  <c r="P107" i="2"/>
  <c r="O107" i="2"/>
  <c r="N107" i="2"/>
  <c r="M107" i="2"/>
  <c r="L107" i="2"/>
  <c r="P7" i="2"/>
  <c r="O7" i="2"/>
  <c r="N7" i="2"/>
  <c r="M7" i="2"/>
  <c r="L7" i="2"/>
  <c r="S7" i="2" l="1"/>
  <c r="Q107" i="2"/>
  <c r="S107" i="2"/>
  <c r="Q7" i="2"/>
  <c r="R107" i="2"/>
  <c r="T107" i="2" s="1"/>
  <c r="R7" i="2"/>
  <c r="T7" i="2" s="1"/>
  <c r="O9" i="2" l="1"/>
  <c r="O53" i="2"/>
  <c r="O60" i="2"/>
  <c r="L9" i="2"/>
  <c r="L53" i="2"/>
  <c r="L64" i="2"/>
  <c r="L75" i="2"/>
  <c r="L74" i="2"/>
  <c r="L71" i="2"/>
  <c r="L69" i="2"/>
  <c r="L259" i="2"/>
  <c r="L129" i="2"/>
  <c r="M259" i="2"/>
  <c r="N259" i="2"/>
  <c r="O259" i="2"/>
  <c r="P259" i="2"/>
  <c r="L10" i="2"/>
  <c r="M10" i="2"/>
  <c r="N10" i="2"/>
  <c r="O10" i="2"/>
  <c r="P10" i="2"/>
  <c r="L118" i="2"/>
  <c r="M118" i="2"/>
  <c r="N118" i="2"/>
  <c r="O118" i="2"/>
  <c r="P118" i="2"/>
  <c r="P76" i="2"/>
  <c r="S76" i="2" s="1"/>
  <c r="L76" i="2"/>
  <c r="O76" i="2"/>
  <c r="P111" i="2"/>
  <c r="O111" i="2"/>
  <c r="N111" i="2"/>
  <c r="M111" i="2"/>
  <c r="L111" i="2"/>
  <c r="R9" i="2" l="1"/>
  <c r="Q10" i="2"/>
  <c r="Q118" i="2"/>
  <c r="S111" i="2"/>
  <c r="R259" i="2"/>
  <c r="T259" i="2" s="1"/>
  <c r="S259" i="2"/>
  <c r="Q259" i="2"/>
  <c r="R76" i="2"/>
  <c r="T76" i="2" s="1"/>
  <c r="R118" i="2"/>
  <c r="T118" i="2" s="1"/>
  <c r="R10" i="2"/>
  <c r="T10" i="2" s="1"/>
  <c r="S10" i="2"/>
  <c r="S118" i="2"/>
  <c r="Q76" i="2"/>
  <c r="Q111" i="2"/>
  <c r="R111" i="2"/>
  <c r="T111" i="2" s="1"/>
  <c r="L43" i="2" l="1"/>
  <c r="M43" i="2"/>
  <c r="N43" i="2"/>
  <c r="O43" i="2"/>
  <c r="P43" i="2"/>
  <c r="L44" i="2"/>
  <c r="M44" i="2"/>
  <c r="N44" i="2"/>
  <c r="O44" i="2"/>
  <c r="P44" i="2"/>
  <c r="L97" i="2"/>
  <c r="M97" i="2"/>
  <c r="N97" i="2"/>
  <c r="O97" i="2"/>
  <c r="P97" i="2"/>
  <c r="L113" i="2"/>
  <c r="M113" i="2"/>
  <c r="N113" i="2"/>
  <c r="O113" i="2"/>
  <c r="P113" i="2"/>
  <c r="L98" i="2"/>
  <c r="M98" i="2"/>
  <c r="N98" i="2"/>
  <c r="O98" i="2"/>
  <c r="P98" i="2"/>
  <c r="L60" i="2"/>
  <c r="R60" i="2" s="1"/>
  <c r="T60" i="2" s="1"/>
  <c r="M60" i="2"/>
  <c r="N60" i="2"/>
  <c r="P60" i="2"/>
  <c r="L57" i="2"/>
  <c r="R57" i="2" s="1"/>
  <c r="T57" i="2" s="1"/>
  <c r="P57" i="2"/>
  <c r="N57" i="2"/>
  <c r="M57" i="2"/>
  <c r="Q97" i="2" l="1"/>
  <c r="Q113" i="2"/>
  <c r="Q98" i="2"/>
  <c r="S98" i="2"/>
  <c r="S113" i="2"/>
  <c r="R43" i="2"/>
  <c r="T43" i="2" s="1"/>
  <c r="S44" i="2"/>
  <c r="Q44" i="2"/>
  <c r="R113" i="2"/>
  <c r="T113" i="2" s="1"/>
  <c r="S97" i="2"/>
  <c r="R44" i="2"/>
  <c r="T44" i="2" s="1"/>
  <c r="S43" i="2"/>
  <c r="Q43" i="2"/>
  <c r="R97" i="2"/>
  <c r="T97" i="2" s="1"/>
  <c r="S60" i="2"/>
  <c r="R98" i="2"/>
  <c r="T98" i="2" s="1"/>
  <c r="S57" i="2"/>
  <c r="Q60" i="2"/>
  <c r="Q57" i="2"/>
  <c r="I261" i="2" l="1"/>
  <c r="M69" i="2" l="1"/>
  <c r="N69" i="2"/>
  <c r="O69" i="2"/>
  <c r="P69" i="2"/>
  <c r="L91" i="2"/>
  <c r="M91" i="2"/>
  <c r="N91" i="2"/>
  <c r="O91" i="2"/>
  <c r="P91" i="2"/>
  <c r="M75" i="2"/>
  <c r="N75" i="2"/>
  <c r="O75" i="2"/>
  <c r="Q75" i="2" s="1"/>
  <c r="P75" i="2"/>
  <c r="R75" i="2" l="1"/>
  <c r="T75" i="2" s="1"/>
  <c r="R91" i="2"/>
  <c r="T91" i="2" s="1"/>
  <c r="S91" i="2"/>
  <c r="S69" i="2"/>
  <c r="Q69" i="2"/>
  <c r="R69" i="2"/>
  <c r="T69" i="2" s="1"/>
  <c r="Q91" i="2"/>
  <c r="S75" i="2"/>
  <c r="L77" i="2"/>
  <c r="M77" i="2"/>
  <c r="N77" i="2"/>
  <c r="O77" i="2"/>
  <c r="P77" i="2"/>
  <c r="L39" i="2"/>
  <c r="M39" i="2"/>
  <c r="N39" i="2"/>
  <c r="O39" i="2"/>
  <c r="P39" i="2"/>
  <c r="L156" i="2"/>
  <c r="M156" i="2"/>
  <c r="N156" i="2"/>
  <c r="O156" i="2"/>
  <c r="P156" i="2"/>
  <c r="L61" i="2"/>
  <c r="M61" i="2"/>
  <c r="N61" i="2"/>
  <c r="O61" i="2"/>
  <c r="P61" i="2"/>
  <c r="L48" i="2"/>
  <c r="M48" i="2"/>
  <c r="N48" i="2"/>
  <c r="O48" i="2"/>
  <c r="P48" i="2"/>
  <c r="P138" i="2"/>
  <c r="O138" i="2"/>
  <c r="N138" i="2"/>
  <c r="M138" i="2"/>
  <c r="L138" i="2"/>
  <c r="L239" i="2"/>
  <c r="M239" i="2"/>
  <c r="N239" i="2"/>
  <c r="O239" i="2"/>
  <c r="P239" i="2"/>
  <c r="L150" i="2"/>
  <c r="M150" i="2"/>
  <c r="N150" i="2"/>
  <c r="O150" i="2"/>
  <c r="P150" i="2"/>
  <c r="S77" i="2" l="1"/>
  <c r="Q77" i="2"/>
  <c r="R77" i="2"/>
  <c r="T77" i="2" s="1"/>
  <c r="Q39" i="2"/>
  <c r="Q156" i="2"/>
  <c r="Q61" i="2"/>
  <c r="R39" i="2"/>
  <c r="T39" i="2" s="1"/>
  <c r="S39" i="2"/>
  <c r="R156" i="2"/>
  <c r="T156" i="2" s="1"/>
  <c r="S156" i="2"/>
  <c r="S61" i="2"/>
  <c r="Q138" i="2"/>
  <c r="Q48" i="2"/>
  <c r="R61" i="2"/>
  <c r="T61" i="2" s="1"/>
  <c r="S48" i="2"/>
  <c r="S239" i="2"/>
  <c r="S150" i="2"/>
  <c r="Q239" i="2"/>
  <c r="R48" i="2"/>
  <c r="T48" i="2" s="1"/>
  <c r="Q150" i="2"/>
  <c r="R138" i="2"/>
  <c r="T138" i="2" s="1"/>
  <c r="S138" i="2"/>
  <c r="R239" i="2"/>
  <c r="T239" i="2" s="1"/>
  <c r="R150" i="2"/>
  <c r="T150" i="2" s="1"/>
  <c r="L207" i="2" l="1"/>
  <c r="M207" i="2"/>
  <c r="N207" i="2"/>
  <c r="O207" i="2"/>
  <c r="P207" i="2"/>
  <c r="L22" i="2"/>
  <c r="M22" i="2"/>
  <c r="N22" i="2"/>
  <c r="O22" i="2"/>
  <c r="P22" i="2"/>
  <c r="L26" i="2"/>
  <c r="M26" i="2"/>
  <c r="N26" i="2"/>
  <c r="O26" i="2"/>
  <c r="P26" i="2"/>
  <c r="Q207" i="2" l="1"/>
  <c r="S207" i="2"/>
  <c r="Q22" i="2"/>
  <c r="S22" i="2"/>
  <c r="R207" i="2"/>
  <c r="T207" i="2" s="1"/>
  <c r="R22" i="2"/>
  <c r="T22" i="2" s="1"/>
  <c r="Q26" i="2"/>
  <c r="R26" i="2"/>
  <c r="T26" i="2" s="1"/>
  <c r="S26" i="2"/>
  <c r="L155" i="2"/>
  <c r="M155" i="2"/>
  <c r="N155" i="2"/>
  <c r="O155" i="2"/>
  <c r="P155" i="2"/>
  <c r="S155" i="2" l="1"/>
  <c r="Q155" i="2"/>
  <c r="R155" i="2"/>
  <c r="T155" i="2" s="1"/>
  <c r="M74" i="2"/>
  <c r="N74" i="2"/>
  <c r="O74" i="2"/>
  <c r="Q74" i="2" s="1"/>
  <c r="P74" i="2"/>
  <c r="L105" i="2"/>
  <c r="M105" i="2"/>
  <c r="N105" i="2"/>
  <c r="O105" i="2"/>
  <c r="P105" i="2"/>
  <c r="S74" i="2" l="1"/>
  <c r="R74" i="2"/>
  <c r="T74" i="2" s="1"/>
  <c r="Q105" i="2"/>
  <c r="S105" i="2"/>
  <c r="R105" i="2"/>
  <c r="T105" i="2" s="1"/>
  <c r="L137" i="2" l="1"/>
  <c r="M137" i="2"/>
  <c r="N137" i="2"/>
  <c r="O137" i="2"/>
  <c r="P137" i="2"/>
  <c r="R53" i="2"/>
  <c r="T53" i="2" s="1"/>
  <c r="M53" i="2"/>
  <c r="N53" i="2"/>
  <c r="P53" i="2"/>
  <c r="R137" i="2" l="1"/>
  <c r="T137" i="2" s="1"/>
  <c r="S137" i="2"/>
  <c r="S53" i="2"/>
  <c r="Q137" i="2"/>
  <c r="Q53" i="2"/>
  <c r="L250" i="2"/>
  <c r="M250" i="2"/>
  <c r="N250" i="2"/>
  <c r="O250" i="2"/>
  <c r="P250" i="2"/>
  <c r="L249" i="2"/>
  <c r="M249" i="2"/>
  <c r="N249" i="2"/>
  <c r="O249" i="2"/>
  <c r="P249" i="2"/>
  <c r="R250" i="2" l="1"/>
  <c r="T250" i="2" s="1"/>
  <c r="S250" i="2"/>
  <c r="Q250" i="2"/>
  <c r="Q249" i="2"/>
  <c r="S249" i="2"/>
  <c r="R249" i="2"/>
  <c r="T249" i="2" s="1"/>
  <c r="L190" i="2"/>
  <c r="M190" i="2"/>
  <c r="N190" i="2"/>
  <c r="O190" i="2"/>
  <c r="P190" i="2"/>
  <c r="L188" i="2"/>
  <c r="M188" i="2"/>
  <c r="N188" i="2"/>
  <c r="O188" i="2"/>
  <c r="P188" i="2"/>
  <c r="L170" i="2"/>
  <c r="M170" i="2"/>
  <c r="N170" i="2"/>
  <c r="O170" i="2"/>
  <c r="P170" i="2"/>
  <c r="L146" i="2"/>
  <c r="M146" i="2"/>
  <c r="N146" i="2"/>
  <c r="O146" i="2"/>
  <c r="P146" i="2"/>
  <c r="L136" i="2"/>
  <c r="M136" i="2"/>
  <c r="N136" i="2"/>
  <c r="O136" i="2"/>
  <c r="P136" i="2"/>
  <c r="L135" i="2"/>
  <c r="M135" i="2"/>
  <c r="N135" i="2"/>
  <c r="O135" i="2"/>
  <c r="P135" i="2"/>
  <c r="L132" i="2"/>
  <c r="M132" i="2"/>
  <c r="N132" i="2"/>
  <c r="O132" i="2"/>
  <c r="P132" i="2"/>
  <c r="P129" i="2"/>
  <c r="O129" i="2"/>
  <c r="R129" i="2" s="1"/>
  <c r="T129" i="2" s="1"/>
  <c r="N129" i="2"/>
  <c r="M129" i="2"/>
  <c r="Q188" i="2" l="1"/>
  <c r="R170" i="2"/>
  <c r="T170" i="2" s="1"/>
  <c r="R190" i="2"/>
  <c r="T190" i="2" s="1"/>
  <c r="Q146" i="2"/>
  <c r="S190" i="2"/>
  <c r="Q190" i="2"/>
  <c r="S188" i="2"/>
  <c r="S136" i="2"/>
  <c r="S129" i="2"/>
  <c r="R188" i="2"/>
  <c r="T188" i="2" s="1"/>
  <c r="R132" i="2"/>
  <c r="T132" i="2" s="1"/>
  <c r="R136" i="2"/>
  <c r="T136" i="2" s="1"/>
  <c r="S170" i="2"/>
  <c r="Q129" i="2"/>
  <c r="Q170" i="2"/>
  <c r="R146" i="2"/>
  <c r="T146" i="2" s="1"/>
  <c r="Q135" i="2"/>
  <c r="R135" i="2"/>
  <c r="T135" i="2" s="1"/>
  <c r="S135" i="2"/>
  <c r="Q136" i="2"/>
  <c r="S146" i="2"/>
  <c r="S132" i="2"/>
  <c r="Q132" i="2"/>
  <c r="L13" i="2"/>
  <c r="M13" i="2"/>
  <c r="N13" i="2"/>
  <c r="O13" i="2"/>
  <c r="P13" i="2"/>
  <c r="L101" i="2"/>
  <c r="M101" i="2"/>
  <c r="N101" i="2"/>
  <c r="O101" i="2"/>
  <c r="P101" i="2"/>
  <c r="S13" i="2" l="1"/>
  <c r="Q13" i="2"/>
  <c r="R13" i="2"/>
  <c r="T13" i="2" s="1"/>
  <c r="S101" i="2"/>
  <c r="R101" i="2"/>
  <c r="T101" i="2" s="1"/>
  <c r="Q101" i="2"/>
  <c r="P149" i="2" l="1"/>
  <c r="O149" i="2"/>
  <c r="N149" i="2"/>
  <c r="M149" i="2"/>
  <c r="L149" i="2"/>
  <c r="P46" i="2"/>
  <c r="O46" i="2"/>
  <c r="N46" i="2"/>
  <c r="M46" i="2"/>
  <c r="L46" i="2"/>
  <c r="P159" i="2"/>
  <c r="O159" i="2"/>
  <c r="N159" i="2"/>
  <c r="M159" i="2"/>
  <c r="L159" i="2"/>
  <c r="P134" i="2"/>
  <c r="O134" i="2"/>
  <c r="N134" i="2"/>
  <c r="M134" i="2"/>
  <c r="L134" i="2"/>
  <c r="P64" i="2"/>
  <c r="O64" i="2"/>
  <c r="Q64" i="2" s="1"/>
  <c r="N64" i="2"/>
  <c r="M64" i="2"/>
  <c r="M71" i="2"/>
  <c r="N71" i="2"/>
  <c r="O71" i="2"/>
  <c r="Q71" i="2" s="1"/>
  <c r="P71" i="2"/>
  <c r="Q46" i="2" l="1"/>
  <c r="Q149" i="2"/>
  <c r="R149" i="2"/>
  <c r="T149" i="2" s="1"/>
  <c r="R46" i="2"/>
  <c r="T46" i="2" s="1"/>
  <c r="S149" i="2"/>
  <c r="R159" i="2"/>
  <c r="T159" i="2" s="1"/>
  <c r="S46" i="2"/>
  <c r="R71" i="2"/>
  <c r="T71" i="2" s="1"/>
  <c r="S159" i="2"/>
  <c r="Q159" i="2"/>
  <c r="Q134" i="2"/>
  <c r="R134" i="2"/>
  <c r="T134" i="2" s="1"/>
  <c r="S134" i="2"/>
  <c r="S64" i="2"/>
  <c r="R64" i="2"/>
  <c r="T64" i="2" s="1"/>
  <c r="S71" i="2"/>
  <c r="L238" i="2"/>
  <c r="L241" i="2" l="1"/>
  <c r="L247" i="2" l="1"/>
  <c r="M247" i="2"/>
  <c r="N247" i="2"/>
  <c r="O247" i="2"/>
  <c r="P247" i="2"/>
  <c r="P112" i="2"/>
  <c r="O112" i="2"/>
  <c r="N112" i="2"/>
  <c r="M112" i="2"/>
  <c r="L112" i="2"/>
  <c r="R112" i="2" l="1"/>
  <c r="T112" i="2" s="1"/>
  <c r="S112" i="2"/>
  <c r="S247" i="2"/>
  <c r="Q247" i="2"/>
  <c r="R247" i="2"/>
  <c r="T247" i="2" s="1"/>
  <c r="Q112" i="2"/>
  <c r="L246" i="2"/>
  <c r="M246" i="2"/>
  <c r="N246" i="2"/>
  <c r="O246" i="2"/>
  <c r="P246" i="2"/>
  <c r="L30" i="2"/>
  <c r="M30" i="2"/>
  <c r="N30" i="2"/>
  <c r="O30" i="2"/>
  <c r="P30" i="2"/>
  <c r="L31" i="2"/>
  <c r="M31" i="2"/>
  <c r="N31" i="2"/>
  <c r="O31" i="2"/>
  <c r="P31" i="2"/>
  <c r="P153" i="2"/>
  <c r="O153" i="2"/>
  <c r="N153" i="2"/>
  <c r="M153" i="2"/>
  <c r="L153" i="2"/>
  <c r="P229" i="2"/>
  <c r="O229" i="2"/>
  <c r="N229" i="2"/>
  <c r="M229" i="2"/>
  <c r="L229" i="2"/>
  <c r="P147" i="2"/>
  <c r="O147" i="2"/>
  <c r="N147" i="2"/>
  <c r="M147" i="2"/>
  <c r="L147" i="2"/>
  <c r="L21" i="2"/>
  <c r="M21" i="2"/>
  <c r="N21" i="2"/>
  <c r="O21" i="2"/>
  <c r="P21" i="2"/>
  <c r="P124" i="2"/>
  <c r="O124" i="2"/>
  <c r="N124" i="2"/>
  <c r="M124" i="2"/>
  <c r="L124" i="2"/>
  <c r="P62" i="2"/>
  <c r="O62" i="2"/>
  <c r="N62" i="2"/>
  <c r="M62" i="2"/>
  <c r="L62" i="2"/>
  <c r="Q153" i="2" l="1"/>
  <c r="S147" i="2"/>
  <c r="R229" i="2"/>
  <c r="T229" i="2" s="1"/>
  <c r="S153" i="2"/>
  <c r="Q246" i="2"/>
  <c r="S229" i="2"/>
  <c r="S246" i="2"/>
  <c r="Q30" i="2"/>
  <c r="R246" i="2"/>
  <c r="T246" i="2" s="1"/>
  <c r="R153" i="2"/>
  <c r="T153" i="2" s="1"/>
  <c r="S30" i="2"/>
  <c r="S31" i="2"/>
  <c r="Q31" i="2"/>
  <c r="R30" i="2"/>
  <c r="T30" i="2" s="1"/>
  <c r="R31" i="2"/>
  <c r="T31" i="2" s="1"/>
  <c r="Q229" i="2"/>
  <c r="R124" i="2"/>
  <c r="T124" i="2" s="1"/>
  <c r="Q147" i="2"/>
  <c r="S124" i="2"/>
  <c r="R147" i="2"/>
  <c r="T147" i="2" s="1"/>
  <c r="Q124" i="2"/>
  <c r="S62" i="2"/>
  <c r="S21" i="2"/>
  <c r="Q62" i="2"/>
  <c r="Q21" i="2"/>
  <c r="R21" i="2"/>
  <c r="T21" i="2" s="1"/>
  <c r="R62" i="2"/>
  <c r="T62" i="2" s="1"/>
  <c r="L139" i="2"/>
  <c r="L11" i="2"/>
  <c r="L12" i="2"/>
  <c r="L14" i="2"/>
  <c r="L15" i="2"/>
  <c r="L18" i="2"/>
  <c r="L19" i="2"/>
  <c r="L72" i="2"/>
  <c r="L20" i="2"/>
  <c r="L23" i="2"/>
  <c r="L24" i="2"/>
  <c r="L25" i="2"/>
  <c r="L29" i="2"/>
  <c r="L32" i="2"/>
  <c r="L34" i="2"/>
  <c r="L35" i="2"/>
  <c r="L38" i="2"/>
  <c r="L40" i="2"/>
  <c r="L245" i="2"/>
  <c r="L42" i="2"/>
  <c r="L154" i="2"/>
  <c r="L45" i="2"/>
  <c r="L47" i="2"/>
  <c r="L50" i="2"/>
  <c r="L73" i="2"/>
  <c r="L51" i="2"/>
  <c r="L58" i="2"/>
  <c r="L59" i="2"/>
  <c r="L63" i="2"/>
  <c r="L66" i="2"/>
  <c r="L68" i="2"/>
  <c r="L242" i="2"/>
  <c r="L79" i="2"/>
  <c r="L80" i="2"/>
  <c r="L81" i="2"/>
  <c r="L82" i="2"/>
  <c r="L83" i="2"/>
  <c r="L84" i="2"/>
  <c r="L85" i="2"/>
  <c r="L86" i="2"/>
  <c r="L87" i="2"/>
  <c r="L88" i="2"/>
  <c r="L90" i="2"/>
  <c r="L92" i="2"/>
  <c r="L93" i="2"/>
  <c r="L94" i="2"/>
  <c r="L95" i="2"/>
  <c r="L96" i="2"/>
  <c r="L99" i="2"/>
  <c r="L100" i="2"/>
  <c r="L102" i="2"/>
  <c r="L103" i="2"/>
  <c r="L104" i="2"/>
  <c r="L119" i="2"/>
  <c r="L108" i="2"/>
  <c r="L109" i="2"/>
  <c r="L110" i="2"/>
  <c r="L114" i="2"/>
  <c r="L115" i="2"/>
  <c r="L116" i="2"/>
  <c r="L117" i="2"/>
  <c r="L122" i="2"/>
  <c r="L123" i="2"/>
  <c r="L125" i="2"/>
  <c r="L126" i="2"/>
  <c r="L130" i="2"/>
  <c r="L70" i="2"/>
  <c r="L55" i="2"/>
  <c r="L133" i="2"/>
  <c r="L141" i="2"/>
  <c r="L142" i="2"/>
  <c r="L144" i="2"/>
  <c r="L145" i="2"/>
  <c r="L140" i="2"/>
  <c r="L148" i="2"/>
  <c r="L152" i="2"/>
  <c r="L157" i="2"/>
  <c r="L158" i="2"/>
  <c r="L161" i="2"/>
  <c r="L162" i="2"/>
  <c r="L163" i="2"/>
  <c r="L164" i="2"/>
  <c r="L166" i="2"/>
  <c r="L167" i="2"/>
  <c r="L168" i="2"/>
  <c r="L169" i="2"/>
  <c r="L171" i="2"/>
  <c r="L172" i="2"/>
  <c r="L173" i="2"/>
  <c r="L174" i="2"/>
  <c r="L175" i="2"/>
  <c r="L176" i="2"/>
  <c r="L178" i="2"/>
  <c r="L179" i="2"/>
  <c r="L180" i="2"/>
  <c r="L181" i="2"/>
  <c r="L182" i="2"/>
  <c r="L183" i="2"/>
  <c r="L184" i="2"/>
  <c r="L185" i="2"/>
  <c r="L186" i="2"/>
  <c r="L187" i="2"/>
  <c r="L189" i="2"/>
  <c r="L192" i="2"/>
  <c r="L193" i="2"/>
  <c r="L194" i="2"/>
  <c r="L195" i="2"/>
  <c r="L196" i="2"/>
  <c r="L197" i="2"/>
  <c r="L198" i="2"/>
  <c r="L200" i="2"/>
  <c r="L201" i="2"/>
  <c r="L202" i="2"/>
  <c r="L203" i="2"/>
  <c r="L205" i="2"/>
  <c r="L206" i="2"/>
  <c r="L208" i="2"/>
  <c r="L209" i="2"/>
  <c r="L131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106" i="2"/>
  <c r="L225" i="2"/>
  <c r="L226" i="2"/>
  <c r="L227" i="2"/>
  <c r="L228" i="2"/>
  <c r="L230" i="2"/>
  <c r="L231" i="2"/>
  <c r="L232" i="2"/>
  <c r="L233" i="2"/>
  <c r="L234" i="2"/>
  <c r="L235" i="2"/>
  <c r="L236" i="2"/>
  <c r="L237" i="2"/>
  <c r="L243" i="2"/>
  <c r="L260" i="2"/>
  <c r="L261" i="2" l="1"/>
  <c r="M245" i="2"/>
  <c r="N245" i="2"/>
  <c r="O245" i="2"/>
  <c r="P245" i="2"/>
  <c r="M25" i="2"/>
  <c r="N25" i="2"/>
  <c r="O25" i="2"/>
  <c r="P25" i="2"/>
  <c r="S25" i="2" l="1"/>
  <c r="Q245" i="2"/>
  <c r="Q25" i="2"/>
  <c r="S245" i="2"/>
  <c r="R245" i="2"/>
  <c r="T245" i="2" s="1"/>
  <c r="R25" i="2"/>
  <c r="T25" i="2" s="1"/>
  <c r="M35" i="2"/>
  <c r="N35" i="2"/>
  <c r="O35" i="2"/>
  <c r="P35" i="2"/>
  <c r="M154" i="2"/>
  <c r="N154" i="2"/>
  <c r="O154" i="2"/>
  <c r="P154" i="2"/>
  <c r="M32" i="2"/>
  <c r="N32" i="2"/>
  <c r="O32" i="2"/>
  <c r="P32" i="2"/>
  <c r="R154" i="2" l="1"/>
  <c r="T154" i="2" s="1"/>
  <c r="S32" i="2"/>
  <c r="R32" i="2"/>
  <c r="T32" i="2" s="1"/>
  <c r="R35" i="2"/>
  <c r="T35" i="2" s="1"/>
  <c r="Q32" i="2"/>
  <c r="Q35" i="2"/>
  <c r="Q154" i="2"/>
  <c r="S154" i="2"/>
  <c r="S35" i="2"/>
  <c r="M206" i="2" l="1"/>
  <c r="N206" i="2"/>
  <c r="O206" i="2"/>
  <c r="P206" i="2"/>
  <c r="M182" i="2"/>
  <c r="N182" i="2"/>
  <c r="O182" i="2"/>
  <c r="P182" i="2"/>
  <c r="M172" i="2"/>
  <c r="N172" i="2"/>
  <c r="O172" i="2"/>
  <c r="P172" i="2"/>
  <c r="Q206" i="2" l="1"/>
  <c r="R182" i="2"/>
  <c r="T182" i="2" s="1"/>
  <c r="Q172" i="2"/>
  <c r="Q182" i="2"/>
  <c r="S206" i="2"/>
  <c r="S172" i="2"/>
  <c r="R206" i="2"/>
  <c r="T206" i="2" s="1"/>
  <c r="R172" i="2"/>
  <c r="T172" i="2" s="1"/>
  <c r="S182" i="2"/>
  <c r="M168" i="2"/>
  <c r="N168" i="2"/>
  <c r="O168" i="2"/>
  <c r="P168" i="2"/>
  <c r="Q168" i="2" l="1"/>
  <c r="R168" i="2"/>
  <c r="T168" i="2" s="1"/>
  <c r="S168" i="2"/>
  <c r="P183" i="2"/>
  <c r="O183" i="2"/>
  <c r="N183" i="2"/>
  <c r="M183" i="2"/>
  <c r="P237" i="2"/>
  <c r="O237" i="2"/>
  <c r="N237" i="2"/>
  <c r="M237" i="2"/>
  <c r="P152" i="2"/>
  <c r="O152" i="2"/>
  <c r="N152" i="2"/>
  <c r="M152" i="2"/>
  <c r="P90" i="2"/>
  <c r="O90" i="2"/>
  <c r="N90" i="2"/>
  <c r="M90" i="2"/>
  <c r="P51" i="2"/>
  <c r="O51" i="2"/>
  <c r="N51" i="2"/>
  <c r="M51" i="2"/>
  <c r="P14" i="2"/>
  <c r="O14" i="2"/>
  <c r="N14" i="2"/>
  <c r="M14" i="2"/>
  <c r="R14" i="2" l="1"/>
  <c r="T14" i="2" s="1"/>
  <c r="S152" i="2"/>
  <c r="R183" i="2"/>
  <c r="T183" i="2" s="1"/>
  <c r="S14" i="2"/>
  <c r="Q237" i="2"/>
  <c r="S183" i="2"/>
  <c r="Q183" i="2"/>
  <c r="Q90" i="2"/>
  <c r="R152" i="2"/>
  <c r="T152" i="2" s="1"/>
  <c r="S237" i="2"/>
  <c r="R237" i="2"/>
  <c r="T237" i="2" s="1"/>
  <c r="Q152" i="2"/>
  <c r="R90" i="2"/>
  <c r="T90" i="2" s="1"/>
  <c r="S90" i="2"/>
  <c r="S51" i="2"/>
  <c r="Q14" i="2"/>
  <c r="R51" i="2"/>
  <c r="T51" i="2" s="1"/>
  <c r="Q51" i="2"/>
  <c r="M226" i="2"/>
  <c r="N226" i="2"/>
  <c r="O226" i="2"/>
  <c r="P226" i="2"/>
  <c r="M219" i="2"/>
  <c r="N219" i="2"/>
  <c r="O219" i="2"/>
  <c r="P219" i="2"/>
  <c r="M131" i="2"/>
  <c r="N131" i="2"/>
  <c r="O131" i="2"/>
  <c r="P131" i="2"/>
  <c r="M202" i="2"/>
  <c r="N202" i="2"/>
  <c r="O202" i="2"/>
  <c r="P202" i="2"/>
  <c r="M194" i="2"/>
  <c r="N194" i="2"/>
  <c r="O194" i="2"/>
  <c r="P194" i="2"/>
  <c r="P187" i="2"/>
  <c r="O187" i="2"/>
  <c r="N187" i="2"/>
  <c r="M187" i="2"/>
  <c r="P186" i="2"/>
  <c r="O186" i="2"/>
  <c r="N186" i="2"/>
  <c r="M186" i="2"/>
  <c r="M185" i="2"/>
  <c r="N185" i="2"/>
  <c r="O185" i="2"/>
  <c r="P185" i="2"/>
  <c r="M174" i="2"/>
  <c r="N174" i="2"/>
  <c r="O174" i="2"/>
  <c r="P174" i="2"/>
  <c r="M171" i="2"/>
  <c r="N171" i="2"/>
  <c r="O171" i="2"/>
  <c r="P171" i="2"/>
  <c r="M169" i="2"/>
  <c r="N169" i="2"/>
  <c r="O169" i="2"/>
  <c r="P169" i="2"/>
  <c r="Q226" i="2" l="1"/>
  <c r="S226" i="2"/>
  <c r="R226" i="2"/>
  <c r="T226" i="2" s="1"/>
  <c r="R219" i="2"/>
  <c r="T219" i="2" s="1"/>
  <c r="S219" i="2"/>
  <c r="Q219" i="2"/>
  <c r="Q131" i="2"/>
  <c r="R131" i="2"/>
  <c r="T131" i="2" s="1"/>
  <c r="R202" i="2"/>
  <c r="T202" i="2" s="1"/>
  <c r="S131" i="2"/>
  <c r="S202" i="2"/>
  <c r="Q202" i="2"/>
  <c r="Q187" i="2"/>
  <c r="Q194" i="2"/>
  <c r="R194" i="2"/>
  <c r="T194" i="2" s="1"/>
  <c r="S194" i="2"/>
  <c r="S187" i="2"/>
  <c r="R186" i="2"/>
  <c r="T186" i="2" s="1"/>
  <c r="S186" i="2"/>
  <c r="Q185" i="2"/>
  <c r="S185" i="2"/>
  <c r="Q174" i="2"/>
  <c r="R185" i="2"/>
  <c r="T185" i="2" s="1"/>
  <c r="R187" i="2"/>
  <c r="T187" i="2" s="1"/>
  <c r="Q186" i="2"/>
  <c r="R174" i="2"/>
  <c r="T174" i="2" s="1"/>
  <c r="Q171" i="2"/>
  <c r="S174" i="2"/>
  <c r="R171" i="2"/>
  <c r="T171" i="2" s="1"/>
  <c r="Q169" i="2"/>
  <c r="S171" i="2"/>
  <c r="R169" i="2"/>
  <c r="T169" i="2" s="1"/>
  <c r="S169" i="2"/>
  <c r="M166" i="2"/>
  <c r="N166" i="2"/>
  <c r="O166" i="2"/>
  <c r="P166" i="2"/>
  <c r="M158" i="2"/>
  <c r="N158" i="2"/>
  <c r="O158" i="2"/>
  <c r="P158" i="2"/>
  <c r="M148" i="2"/>
  <c r="N148" i="2"/>
  <c r="O148" i="2"/>
  <c r="P148" i="2"/>
  <c r="M116" i="2"/>
  <c r="N116" i="2"/>
  <c r="O116" i="2"/>
  <c r="P116" i="2"/>
  <c r="M63" i="2"/>
  <c r="N63" i="2"/>
  <c r="O63" i="2"/>
  <c r="P63" i="2"/>
  <c r="M238" i="2"/>
  <c r="N238" i="2"/>
  <c r="O238" i="2"/>
  <c r="P238" i="2"/>
  <c r="M73" i="2"/>
  <c r="N73" i="2"/>
  <c r="O73" i="2"/>
  <c r="P73" i="2"/>
  <c r="M15" i="2"/>
  <c r="N15" i="2"/>
  <c r="O15" i="2"/>
  <c r="P15" i="2"/>
  <c r="M20" i="2"/>
  <c r="N20" i="2"/>
  <c r="O20" i="2"/>
  <c r="P20" i="2"/>
  <c r="M72" i="2"/>
  <c r="N72" i="2"/>
  <c r="O72" i="2"/>
  <c r="P72" i="2"/>
  <c r="Q166" i="2" l="1"/>
  <c r="S166" i="2"/>
  <c r="R166" i="2"/>
  <c r="T166" i="2" s="1"/>
  <c r="S158" i="2"/>
  <c r="R158" i="2"/>
  <c r="T158" i="2" s="1"/>
  <c r="Q148" i="2"/>
  <c r="Q158" i="2"/>
  <c r="R148" i="2"/>
  <c r="T148" i="2" s="1"/>
  <c r="S148" i="2"/>
  <c r="S116" i="2"/>
  <c r="Q116" i="2"/>
  <c r="R116" i="2"/>
  <c r="T116" i="2" s="1"/>
  <c r="Q63" i="2"/>
  <c r="S63" i="2"/>
  <c r="R63" i="2"/>
  <c r="T63" i="2" s="1"/>
  <c r="Q238" i="2"/>
  <c r="R238" i="2"/>
  <c r="T238" i="2" s="1"/>
  <c r="S238" i="2"/>
  <c r="Q73" i="2"/>
  <c r="S73" i="2"/>
  <c r="R73" i="2"/>
  <c r="T73" i="2" s="1"/>
  <c r="S15" i="2"/>
  <c r="Q15" i="2"/>
  <c r="R20" i="2"/>
  <c r="T20" i="2" s="1"/>
  <c r="R15" i="2"/>
  <c r="T15" i="2" s="1"/>
  <c r="Q72" i="2"/>
  <c r="Q20" i="2"/>
  <c r="S72" i="2"/>
  <c r="S20" i="2"/>
  <c r="R72" i="2"/>
  <c r="T72" i="2" s="1"/>
  <c r="M243" i="2" l="1"/>
  <c r="P243" i="2"/>
  <c r="O243" i="2"/>
  <c r="N243" i="2"/>
  <c r="M233" i="2"/>
  <c r="N233" i="2"/>
  <c r="O233" i="2"/>
  <c r="P233" i="2"/>
  <c r="M232" i="2"/>
  <c r="N232" i="2"/>
  <c r="O232" i="2"/>
  <c r="P232" i="2"/>
  <c r="M225" i="2"/>
  <c r="N225" i="2"/>
  <c r="O225" i="2"/>
  <c r="P225" i="2"/>
  <c r="M218" i="2"/>
  <c r="N218" i="2"/>
  <c r="O218" i="2"/>
  <c r="P218" i="2"/>
  <c r="P214" i="2"/>
  <c r="O214" i="2"/>
  <c r="N214" i="2"/>
  <c r="M214" i="2"/>
  <c r="P213" i="2"/>
  <c r="O213" i="2"/>
  <c r="N213" i="2"/>
  <c r="M213" i="2"/>
  <c r="P205" i="2"/>
  <c r="O205" i="2"/>
  <c r="N205" i="2"/>
  <c r="M205" i="2"/>
  <c r="M203" i="2"/>
  <c r="N203" i="2"/>
  <c r="O203" i="2"/>
  <c r="P203" i="2"/>
  <c r="M201" i="2"/>
  <c r="N201" i="2"/>
  <c r="O201" i="2"/>
  <c r="P201" i="2"/>
  <c r="P198" i="2"/>
  <c r="O198" i="2"/>
  <c r="N198" i="2"/>
  <c r="M198" i="2"/>
  <c r="P195" i="2"/>
  <c r="O195" i="2"/>
  <c r="N195" i="2"/>
  <c r="M195" i="2"/>
  <c r="M176" i="2"/>
  <c r="N176" i="2"/>
  <c r="O176" i="2"/>
  <c r="P176" i="2"/>
  <c r="M163" i="2"/>
  <c r="N163" i="2"/>
  <c r="O163" i="2"/>
  <c r="P163" i="2"/>
  <c r="P162" i="2"/>
  <c r="O162" i="2"/>
  <c r="N162" i="2"/>
  <c r="M162" i="2"/>
  <c r="M144" i="2"/>
  <c r="N144" i="2"/>
  <c r="O144" i="2"/>
  <c r="P144" i="2"/>
  <c r="M140" i="2"/>
  <c r="N140" i="2"/>
  <c r="O140" i="2"/>
  <c r="P140" i="2"/>
  <c r="Q205" i="2" l="1"/>
  <c r="Q218" i="2"/>
  <c r="S233" i="2"/>
  <c r="R213" i="2"/>
  <c r="T213" i="2" s="1"/>
  <c r="Q225" i="2"/>
  <c r="Q201" i="2"/>
  <c r="Q176" i="2"/>
  <c r="S232" i="2"/>
  <c r="Q198" i="2"/>
  <c r="S176" i="2"/>
  <c r="S162" i="2"/>
  <c r="Q163" i="2"/>
  <c r="S243" i="2"/>
  <c r="R203" i="2"/>
  <c r="T203" i="2" s="1"/>
  <c r="Q162" i="2"/>
  <c r="Q213" i="2"/>
  <c r="Q232" i="2"/>
  <c r="R225" i="2"/>
  <c r="T225" i="2" s="1"/>
  <c r="S214" i="2"/>
  <c r="Q214" i="2"/>
  <c r="Q233" i="2"/>
  <c r="S140" i="2"/>
  <c r="R144" i="2"/>
  <c r="T144" i="2" s="1"/>
  <c r="R140" i="2"/>
  <c r="T140" i="2" s="1"/>
  <c r="S163" i="2"/>
  <c r="S203" i="2"/>
  <c r="S218" i="2"/>
  <c r="S225" i="2"/>
  <c r="Q144" i="2"/>
  <c r="R163" i="2"/>
  <c r="T163" i="2" s="1"/>
  <c r="S198" i="2"/>
  <c r="Q203" i="2"/>
  <c r="R205" i="2"/>
  <c r="T205" i="2" s="1"/>
  <c r="R218" i="2"/>
  <c r="T218" i="2" s="1"/>
  <c r="R233" i="2"/>
  <c r="T233" i="2" s="1"/>
  <c r="S144" i="2"/>
  <c r="R176" i="2"/>
  <c r="T176" i="2" s="1"/>
  <c r="R201" i="2"/>
  <c r="T201" i="2" s="1"/>
  <c r="R232" i="2"/>
  <c r="T232" i="2" s="1"/>
  <c r="R198" i="2"/>
  <c r="T198" i="2" s="1"/>
  <c r="R162" i="2"/>
  <c r="T162" i="2" s="1"/>
  <c r="S201" i="2"/>
  <c r="S205" i="2"/>
  <c r="S213" i="2"/>
  <c r="R214" i="2"/>
  <c r="T214" i="2" s="1"/>
  <c r="R243" i="2"/>
  <c r="T243" i="2" s="1"/>
  <c r="Q243" i="2"/>
  <c r="R195" i="2"/>
  <c r="T195" i="2" s="1"/>
  <c r="S195" i="2"/>
  <c r="Q195" i="2"/>
  <c r="Q140" i="2"/>
  <c r="M108" i="2"/>
  <c r="N108" i="2"/>
  <c r="O108" i="2"/>
  <c r="P108" i="2"/>
  <c r="M70" i="2"/>
  <c r="N70" i="2"/>
  <c r="O70" i="2"/>
  <c r="P70" i="2"/>
  <c r="M34" i="2"/>
  <c r="N34" i="2"/>
  <c r="O34" i="2"/>
  <c r="P34" i="2"/>
  <c r="M45" i="2"/>
  <c r="N45" i="2"/>
  <c r="O45" i="2"/>
  <c r="P45" i="2"/>
  <c r="M139" i="2"/>
  <c r="N139" i="2"/>
  <c r="O139" i="2"/>
  <c r="P139" i="2"/>
  <c r="M38" i="2"/>
  <c r="N38" i="2"/>
  <c r="O38" i="2"/>
  <c r="R38" i="2" s="1"/>
  <c r="T38" i="2" s="1"/>
  <c r="P38" i="2"/>
  <c r="M18" i="2"/>
  <c r="N18" i="2"/>
  <c r="O18" i="2"/>
  <c r="P18" i="2"/>
  <c r="M23" i="2"/>
  <c r="N23" i="2"/>
  <c r="O23" i="2"/>
  <c r="P23" i="2"/>
  <c r="M19" i="2"/>
  <c r="N19" i="2"/>
  <c r="O19" i="2"/>
  <c r="P19" i="2"/>
  <c r="R70" i="2" l="1"/>
  <c r="T70" i="2" s="1"/>
  <c r="Q19" i="2"/>
  <c r="R108" i="2"/>
  <c r="T108" i="2" s="1"/>
  <c r="Q23" i="2"/>
  <c r="R18" i="2"/>
  <c r="T18" i="2" s="1"/>
  <c r="Q45" i="2"/>
  <c r="Q108" i="2"/>
  <c r="S19" i="2"/>
  <c r="Q18" i="2"/>
  <c r="R34" i="2"/>
  <c r="T34" i="2" s="1"/>
  <c r="R139" i="2"/>
  <c r="R45" i="2"/>
  <c r="T45" i="2" s="1"/>
  <c r="R23" i="2"/>
  <c r="T23" i="2" s="1"/>
  <c r="S23" i="2"/>
  <c r="S18" i="2"/>
  <c r="Q70" i="2"/>
  <c r="S108" i="2"/>
  <c r="S70" i="2"/>
  <c r="Q139" i="2"/>
  <c r="S34" i="2"/>
  <c r="R19" i="2"/>
  <c r="T19" i="2" s="1"/>
  <c r="S139" i="2"/>
  <c r="S45" i="2"/>
  <c r="Q34" i="2"/>
  <c r="Q38" i="2"/>
  <c r="S38" i="2"/>
  <c r="M227" i="2"/>
  <c r="N227" i="2"/>
  <c r="O227" i="2"/>
  <c r="P227" i="2"/>
  <c r="M11" i="2"/>
  <c r="N11" i="2"/>
  <c r="O11" i="2"/>
  <c r="P11" i="2"/>
  <c r="M110" i="2"/>
  <c r="N110" i="2"/>
  <c r="O110" i="2"/>
  <c r="P110" i="2"/>
  <c r="T139" i="2" l="1"/>
  <c r="R227" i="2"/>
  <c r="T227" i="2" s="1"/>
  <c r="Q227" i="2"/>
  <c r="R110" i="2"/>
  <c r="T110" i="2" s="1"/>
  <c r="S11" i="2"/>
  <c r="S227" i="2"/>
  <c r="Q11" i="2"/>
  <c r="R11" i="2"/>
  <c r="T11" i="2" s="1"/>
  <c r="S110" i="2"/>
  <c r="Q110" i="2"/>
  <c r="M184" i="2"/>
  <c r="N184" i="2"/>
  <c r="O184" i="2"/>
  <c r="P184" i="2"/>
  <c r="M224" i="2"/>
  <c r="N224" i="2"/>
  <c r="O224" i="2"/>
  <c r="P224" i="2"/>
  <c r="R184" i="2" l="1"/>
  <c r="T184" i="2" s="1"/>
  <c r="Q224" i="2"/>
  <c r="R224" i="2"/>
  <c r="T224" i="2" s="1"/>
  <c r="Q184" i="2"/>
  <c r="S224" i="2"/>
  <c r="S184" i="2"/>
  <c r="M231" i="2" l="1"/>
  <c r="N231" i="2"/>
  <c r="O231" i="2"/>
  <c r="P231" i="2"/>
  <c r="M106" i="2"/>
  <c r="N106" i="2"/>
  <c r="O106" i="2"/>
  <c r="P106" i="2"/>
  <c r="M223" i="2"/>
  <c r="N223" i="2"/>
  <c r="O223" i="2"/>
  <c r="P223" i="2"/>
  <c r="M217" i="2"/>
  <c r="N217" i="2"/>
  <c r="O217" i="2"/>
  <c r="P217" i="2"/>
  <c r="M215" i="2"/>
  <c r="N215" i="2"/>
  <c r="O215" i="2"/>
  <c r="P215" i="2"/>
  <c r="M212" i="2"/>
  <c r="N212" i="2"/>
  <c r="O212" i="2"/>
  <c r="P212" i="2"/>
  <c r="M209" i="2"/>
  <c r="N209" i="2"/>
  <c r="O209" i="2"/>
  <c r="P209" i="2"/>
  <c r="M260" i="2"/>
  <c r="N260" i="2"/>
  <c r="O260" i="2"/>
  <c r="P260" i="2"/>
  <c r="M196" i="2"/>
  <c r="N196" i="2"/>
  <c r="O196" i="2"/>
  <c r="P196" i="2"/>
  <c r="M193" i="2"/>
  <c r="N193" i="2"/>
  <c r="O193" i="2"/>
  <c r="P193" i="2"/>
  <c r="M189" i="2"/>
  <c r="N189" i="2"/>
  <c r="O189" i="2"/>
  <c r="P189" i="2"/>
  <c r="M175" i="2"/>
  <c r="N175" i="2"/>
  <c r="O175" i="2"/>
  <c r="P175" i="2"/>
  <c r="M68" i="2"/>
  <c r="N68" i="2"/>
  <c r="O68" i="2"/>
  <c r="P68" i="2"/>
  <c r="M86" i="2"/>
  <c r="N86" i="2"/>
  <c r="O86" i="2"/>
  <c r="P86" i="2"/>
  <c r="M119" i="2"/>
  <c r="N119" i="2"/>
  <c r="O119" i="2"/>
  <c r="P119" i="2"/>
  <c r="R231" i="2" l="1"/>
  <c r="T231" i="2" s="1"/>
  <c r="R215" i="2"/>
  <c r="T215" i="2" s="1"/>
  <c r="R209" i="2"/>
  <c r="T209" i="2" s="1"/>
  <c r="Q231" i="2"/>
  <c r="R260" i="2"/>
  <c r="T260" i="2" s="1"/>
  <c r="R106" i="2"/>
  <c r="T106" i="2" s="1"/>
  <c r="R196" i="2"/>
  <c r="T196" i="2" s="1"/>
  <c r="Q223" i="2"/>
  <c r="Q106" i="2"/>
  <c r="S106" i="2"/>
  <c r="S231" i="2"/>
  <c r="S223" i="2"/>
  <c r="R223" i="2"/>
  <c r="T223" i="2" s="1"/>
  <c r="Q215" i="2"/>
  <c r="S217" i="2"/>
  <c r="Q217" i="2"/>
  <c r="S215" i="2"/>
  <c r="Q196" i="2"/>
  <c r="Q212" i="2"/>
  <c r="R217" i="2"/>
  <c r="T217" i="2" s="1"/>
  <c r="R212" i="2"/>
  <c r="T212" i="2" s="1"/>
  <c r="Q209" i="2"/>
  <c r="Q260" i="2"/>
  <c r="S212" i="2"/>
  <c r="S209" i="2"/>
  <c r="S260" i="2"/>
  <c r="S196" i="2"/>
  <c r="S193" i="2"/>
  <c r="R193" i="2"/>
  <c r="T193" i="2" s="1"/>
  <c r="Q189" i="2"/>
  <c r="R189" i="2"/>
  <c r="T189" i="2" s="1"/>
  <c r="Q193" i="2"/>
  <c r="S175" i="2"/>
  <c r="S189" i="2"/>
  <c r="Q175" i="2"/>
  <c r="R175" i="2"/>
  <c r="T175" i="2" s="1"/>
  <c r="Q68" i="2"/>
  <c r="Q86" i="2"/>
  <c r="R119" i="2"/>
  <c r="T119" i="2" s="1"/>
  <c r="R68" i="2"/>
  <c r="T68" i="2" s="1"/>
  <c r="S86" i="2"/>
  <c r="S68" i="2"/>
  <c r="R86" i="2"/>
  <c r="T86" i="2" s="1"/>
  <c r="S119" i="2"/>
  <c r="Q119" i="2"/>
  <c r="M96" i="2"/>
  <c r="N96" i="2"/>
  <c r="O96" i="2"/>
  <c r="P96" i="2"/>
  <c r="M95" i="2"/>
  <c r="N95" i="2"/>
  <c r="O95" i="2"/>
  <c r="P95" i="2"/>
  <c r="M24" i="2"/>
  <c r="N24" i="2"/>
  <c r="O24" i="2"/>
  <c r="P24" i="2"/>
  <c r="R96" i="2" l="1"/>
  <c r="T96" i="2" s="1"/>
  <c r="R95" i="2"/>
  <c r="T95" i="2" s="1"/>
  <c r="Q95" i="2"/>
  <c r="S95" i="2"/>
  <c r="Q96" i="2"/>
  <c r="S24" i="2"/>
  <c r="Q24" i="2"/>
  <c r="R24" i="2"/>
  <c r="T24" i="2" s="1"/>
  <c r="S96" i="2"/>
  <c r="M157" i="2"/>
  <c r="N157" i="2"/>
  <c r="O157" i="2"/>
  <c r="P157" i="2"/>
  <c r="M55" i="2"/>
  <c r="N55" i="2"/>
  <c r="O55" i="2"/>
  <c r="P55" i="2"/>
  <c r="M85" i="2"/>
  <c r="N85" i="2"/>
  <c r="O85" i="2"/>
  <c r="P85" i="2"/>
  <c r="M109" i="2"/>
  <c r="N109" i="2"/>
  <c r="O109" i="2"/>
  <c r="P109" i="2"/>
  <c r="M104" i="2"/>
  <c r="N104" i="2"/>
  <c r="O104" i="2"/>
  <c r="P104" i="2"/>
  <c r="M99" i="2"/>
  <c r="N99" i="2"/>
  <c r="O99" i="2"/>
  <c r="P99" i="2"/>
  <c r="M58" i="2"/>
  <c r="N58" i="2"/>
  <c r="O58" i="2"/>
  <c r="P58" i="2"/>
  <c r="M12" i="2"/>
  <c r="N12" i="2"/>
  <c r="O12" i="2"/>
  <c r="P12" i="2"/>
  <c r="M9" i="2"/>
  <c r="N9" i="2"/>
  <c r="P9" i="2"/>
  <c r="R157" i="2" l="1"/>
  <c r="T157" i="2" s="1"/>
  <c r="S157" i="2"/>
  <c r="S55" i="2"/>
  <c r="Q55" i="2"/>
  <c r="Q157" i="2"/>
  <c r="Q85" i="2"/>
  <c r="R109" i="2"/>
  <c r="T109" i="2" s="1"/>
  <c r="R55" i="2"/>
  <c r="T55" i="2" s="1"/>
  <c r="S85" i="2"/>
  <c r="R85" i="2"/>
  <c r="S109" i="2"/>
  <c r="Q109" i="2"/>
  <c r="Q104" i="2"/>
  <c r="S104" i="2"/>
  <c r="Q99" i="2"/>
  <c r="R104" i="2"/>
  <c r="T104" i="2" s="1"/>
  <c r="R58" i="2"/>
  <c r="T58" i="2" s="1"/>
  <c r="S99" i="2"/>
  <c r="R99" i="2"/>
  <c r="T99" i="2" s="1"/>
  <c r="S58" i="2"/>
  <c r="Q58" i="2"/>
  <c r="Q9" i="2"/>
  <c r="S12" i="2"/>
  <c r="Q12" i="2"/>
  <c r="R12" i="2"/>
  <c r="T12" i="2" s="1"/>
  <c r="S9" i="2"/>
  <c r="T9" i="2" l="1"/>
  <c r="T85" i="2"/>
  <c r="M248" i="2"/>
  <c r="N248" i="2"/>
  <c r="O248" i="2"/>
  <c r="P248" i="2"/>
  <c r="M236" i="2"/>
  <c r="N236" i="2"/>
  <c r="O236" i="2"/>
  <c r="P236" i="2"/>
  <c r="M235" i="2"/>
  <c r="N235" i="2"/>
  <c r="O235" i="2"/>
  <c r="P235" i="2"/>
  <c r="M234" i="2"/>
  <c r="N234" i="2"/>
  <c r="O234" i="2"/>
  <c r="P234" i="2"/>
  <c r="M230" i="2"/>
  <c r="N230" i="2"/>
  <c r="O230" i="2"/>
  <c r="P230" i="2"/>
  <c r="M228" i="2"/>
  <c r="N228" i="2"/>
  <c r="O228" i="2"/>
  <c r="P228" i="2"/>
  <c r="M222" i="2"/>
  <c r="N222" i="2"/>
  <c r="O222" i="2"/>
  <c r="P222" i="2"/>
  <c r="M221" i="2"/>
  <c r="N221" i="2"/>
  <c r="O221" i="2"/>
  <c r="P221" i="2"/>
  <c r="M220" i="2"/>
  <c r="N220" i="2"/>
  <c r="O220" i="2"/>
  <c r="P220" i="2"/>
  <c r="M241" i="2"/>
  <c r="N241" i="2"/>
  <c r="O241" i="2"/>
  <c r="P241" i="2"/>
  <c r="M216" i="2"/>
  <c r="N216" i="2"/>
  <c r="O216" i="2"/>
  <c r="P216" i="2"/>
  <c r="M211" i="2"/>
  <c r="N211" i="2"/>
  <c r="O211" i="2"/>
  <c r="P211" i="2"/>
  <c r="M208" i="2"/>
  <c r="N208" i="2"/>
  <c r="O208" i="2"/>
  <c r="P208" i="2"/>
  <c r="M200" i="2"/>
  <c r="N200" i="2"/>
  <c r="O200" i="2"/>
  <c r="P200" i="2"/>
  <c r="M197" i="2"/>
  <c r="N197" i="2"/>
  <c r="O197" i="2"/>
  <c r="P197" i="2"/>
  <c r="M192" i="2"/>
  <c r="N192" i="2"/>
  <c r="O192" i="2"/>
  <c r="P192" i="2"/>
  <c r="M180" i="2"/>
  <c r="N180" i="2"/>
  <c r="O180" i="2"/>
  <c r="P180" i="2"/>
  <c r="M181" i="2"/>
  <c r="N181" i="2"/>
  <c r="O181" i="2"/>
  <c r="P181" i="2"/>
  <c r="M179" i="2"/>
  <c r="N179" i="2"/>
  <c r="O179" i="2"/>
  <c r="P179" i="2"/>
  <c r="M178" i="2"/>
  <c r="N178" i="2"/>
  <c r="O178" i="2"/>
  <c r="P178" i="2"/>
  <c r="M173" i="2"/>
  <c r="N173" i="2"/>
  <c r="O173" i="2"/>
  <c r="P173" i="2"/>
  <c r="M167" i="2"/>
  <c r="N167" i="2"/>
  <c r="O167" i="2"/>
  <c r="P167" i="2"/>
  <c r="M164" i="2"/>
  <c r="N164" i="2"/>
  <c r="O164" i="2"/>
  <c r="P164" i="2"/>
  <c r="M161" i="2"/>
  <c r="N161" i="2"/>
  <c r="O161" i="2"/>
  <c r="P161" i="2"/>
  <c r="M142" i="2"/>
  <c r="N142" i="2"/>
  <c r="O142" i="2"/>
  <c r="P142" i="2"/>
  <c r="M145" i="2"/>
  <c r="N145" i="2"/>
  <c r="O145" i="2"/>
  <c r="P145" i="2"/>
  <c r="M133" i="2"/>
  <c r="N133" i="2"/>
  <c r="O133" i="2"/>
  <c r="P133" i="2"/>
  <c r="M88" i="2"/>
  <c r="M84" i="2"/>
  <c r="M87" i="2"/>
  <c r="M83" i="2"/>
  <c r="M82" i="2"/>
  <c r="M81" i="2"/>
  <c r="M80" i="2"/>
  <c r="N88" i="2"/>
  <c r="N84" i="2"/>
  <c r="N87" i="2"/>
  <c r="N83" i="2"/>
  <c r="N82" i="2"/>
  <c r="N81" i="2"/>
  <c r="N80" i="2"/>
  <c r="O88" i="2"/>
  <c r="O84" i="2"/>
  <c r="O87" i="2"/>
  <c r="O83" i="2"/>
  <c r="O82" i="2"/>
  <c r="O81" i="2"/>
  <c r="O80" i="2"/>
  <c r="P88" i="2"/>
  <c r="P84" i="2"/>
  <c r="P87" i="2"/>
  <c r="P83" i="2"/>
  <c r="P82" i="2"/>
  <c r="P81" i="2"/>
  <c r="P80" i="2"/>
  <c r="P79" i="2"/>
  <c r="O79" i="2"/>
  <c r="N79" i="2"/>
  <c r="M79" i="2"/>
  <c r="M125" i="2"/>
  <c r="N125" i="2"/>
  <c r="O125" i="2"/>
  <c r="P125" i="2"/>
  <c r="M123" i="2"/>
  <c r="N123" i="2"/>
  <c r="O123" i="2"/>
  <c r="P123" i="2"/>
  <c r="M122" i="2"/>
  <c r="N122" i="2"/>
  <c r="O122" i="2"/>
  <c r="P122" i="2"/>
  <c r="M117" i="2"/>
  <c r="N117" i="2"/>
  <c r="O117" i="2"/>
  <c r="P117" i="2"/>
  <c r="M115" i="2"/>
  <c r="N115" i="2"/>
  <c r="O115" i="2"/>
  <c r="P115" i="2"/>
  <c r="M114" i="2"/>
  <c r="N114" i="2"/>
  <c r="O114" i="2"/>
  <c r="P114" i="2"/>
  <c r="M103" i="2"/>
  <c r="N103" i="2"/>
  <c r="O103" i="2"/>
  <c r="P103" i="2"/>
  <c r="M102" i="2"/>
  <c r="N102" i="2"/>
  <c r="O102" i="2"/>
  <c r="P102" i="2"/>
  <c r="M100" i="2"/>
  <c r="N100" i="2"/>
  <c r="O100" i="2"/>
  <c r="P100" i="2"/>
  <c r="M94" i="2"/>
  <c r="N94" i="2"/>
  <c r="O94" i="2"/>
  <c r="P94" i="2"/>
  <c r="M93" i="2"/>
  <c r="N93" i="2"/>
  <c r="O93" i="2"/>
  <c r="P93" i="2"/>
  <c r="M92" i="2"/>
  <c r="N92" i="2"/>
  <c r="O92" i="2"/>
  <c r="P92" i="2"/>
  <c r="M66" i="2"/>
  <c r="N66" i="2"/>
  <c r="O66" i="2"/>
  <c r="P66" i="2"/>
  <c r="M130" i="2"/>
  <c r="N130" i="2"/>
  <c r="O130" i="2"/>
  <c r="P130" i="2"/>
  <c r="M126" i="2"/>
  <c r="N126" i="2"/>
  <c r="O126" i="2"/>
  <c r="P126" i="2"/>
  <c r="M42" i="2"/>
  <c r="N42" i="2"/>
  <c r="O42" i="2"/>
  <c r="P42" i="2"/>
  <c r="M47" i="2"/>
  <c r="N47" i="2"/>
  <c r="O47" i="2"/>
  <c r="P47" i="2"/>
  <c r="M50" i="2"/>
  <c r="N50" i="2"/>
  <c r="O50" i="2"/>
  <c r="P50" i="2"/>
  <c r="P141" i="2"/>
  <c r="P242" i="2"/>
  <c r="P29" i="2"/>
  <c r="P59" i="2"/>
  <c r="O141" i="2"/>
  <c r="O29" i="2"/>
  <c r="O59" i="2"/>
  <c r="N141" i="2"/>
  <c r="N242" i="2"/>
  <c r="N29" i="2"/>
  <c r="N59" i="2"/>
  <c r="M141" i="2"/>
  <c r="M242" i="2"/>
  <c r="M29" i="2"/>
  <c r="M59" i="2"/>
  <c r="S200" i="2" l="1"/>
  <c r="Q230" i="2"/>
  <c r="S133" i="2"/>
  <c r="Q142" i="2"/>
  <c r="Q228" i="2"/>
  <c r="Q248" i="2"/>
  <c r="Q130" i="2"/>
  <c r="R133" i="2"/>
  <c r="T133" i="2" s="1"/>
  <c r="R211" i="2"/>
  <c r="T211" i="2" s="1"/>
  <c r="Q222" i="2"/>
  <c r="Q164" i="2"/>
  <c r="R180" i="2"/>
  <c r="T180" i="2" s="1"/>
  <c r="R221" i="2"/>
  <c r="T221" i="2" s="1"/>
  <c r="R235" i="2"/>
  <c r="T235" i="2" s="1"/>
  <c r="Q125" i="2"/>
  <c r="R161" i="2"/>
  <c r="T161" i="2" s="1"/>
  <c r="Q220" i="2"/>
  <c r="R164" i="2"/>
  <c r="T164" i="2" s="1"/>
  <c r="R228" i="2"/>
  <c r="T228" i="2" s="1"/>
  <c r="Q235" i="2"/>
  <c r="Q242" i="2"/>
  <c r="Q42" i="2"/>
  <c r="R179" i="2"/>
  <c r="T179" i="2" s="1"/>
  <c r="R200" i="2"/>
  <c r="T200" i="2" s="1"/>
  <c r="S216" i="2"/>
  <c r="R241" i="2"/>
  <c r="T241" i="2" s="1"/>
  <c r="R230" i="2"/>
  <c r="T230" i="2" s="1"/>
  <c r="R248" i="2"/>
  <c r="T248" i="2" s="1"/>
  <c r="Q59" i="2"/>
  <c r="Q141" i="2"/>
  <c r="R79" i="2"/>
  <c r="T79" i="2" s="1"/>
  <c r="Q178" i="2"/>
  <c r="Q216" i="2"/>
  <c r="Q221" i="2"/>
  <c r="R173" i="2"/>
  <c r="T173" i="2" s="1"/>
  <c r="S211" i="2"/>
  <c r="R220" i="2"/>
  <c r="T220" i="2" s="1"/>
  <c r="S92" i="2"/>
  <c r="Q83" i="2"/>
  <c r="S145" i="2"/>
  <c r="S142" i="2"/>
  <c r="Q167" i="2"/>
  <c r="Q82" i="2"/>
  <c r="R80" i="2"/>
  <c r="T80" i="2" s="1"/>
  <c r="R197" i="2"/>
  <c r="T197" i="2" s="1"/>
  <c r="Q29" i="2"/>
  <c r="S79" i="2"/>
  <c r="R87" i="2"/>
  <c r="T87" i="2" s="1"/>
  <c r="Q145" i="2"/>
  <c r="S180" i="2"/>
  <c r="R192" i="2"/>
  <c r="T192" i="2" s="1"/>
  <c r="R208" i="2"/>
  <c r="T208" i="2" s="1"/>
  <c r="R84" i="2"/>
  <c r="T84" i="2" s="1"/>
  <c r="R142" i="2"/>
  <c r="T142" i="2" s="1"/>
  <c r="S222" i="2"/>
  <c r="S236" i="2"/>
  <c r="R94" i="2"/>
  <c r="T94" i="2" s="1"/>
  <c r="Q114" i="2"/>
  <c r="Q79" i="2"/>
  <c r="S179" i="2"/>
  <c r="R181" i="2"/>
  <c r="T181" i="2" s="1"/>
  <c r="Q197" i="2"/>
  <c r="S241" i="2"/>
  <c r="R234" i="2"/>
  <c r="T234" i="2" s="1"/>
  <c r="R236" i="2"/>
  <c r="T236" i="2" s="1"/>
  <c r="S161" i="2"/>
  <c r="S80" i="2"/>
  <c r="R145" i="2"/>
  <c r="T145" i="2" s="1"/>
  <c r="Q179" i="2"/>
  <c r="R216" i="2"/>
  <c r="T216" i="2" s="1"/>
  <c r="R222" i="2"/>
  <c r="T222" i="2" s="1"/>
  <c r="Q236" i="2"/>
  <c r="Q92" i="2"/>
  <c r="R122" i="2"/>
  <c r="T122" i="2" s="1"/>
  <c r="R83" i="2"/>
  <c r="T83" i="2" s="1"/>
  <c r="S84" i="2"/>
  <c r="R81" i="2"/>
  <c r="T81" i="2" s="1"/>
  <c r="R88" i="2"/>
  <c r="T88" i="2" s="1"/>
  <c r="Q161" i="2"/>
  <c r="Q173" i="2"/>
  <c r="Q181" i="2"/>
  <c r="Q180" i="2"/>
  <c r="Q192" i="2"/>
  <c r="S221" i="2"/>
  <c r="S228" i="2"/>
  <c r="S230" i="2"/>
  <c r="S235" i="2"/>
  <c r="S83" i="2"/>
  <c r="S81" i="2"/>
  <c r="S88" i="2"/>
  <c r="S167" i="2"/>
  <c r="S178" i="2"/>
  <c r="Q200" i="2"/>
  <c r="S208" i="2"/>
  <c r="Q234" i="2"/>
  <c r="S82" i="2"/>
  <c r="R178" i="2"/>
  <c r="T178" i="2" s="1"/>
  <c r="S192" i="2"/>
  <c r="R167" i="2"/>
  <c r="T167" i="2" s="1"/>
  <c r="Q208" i="2"/>
  <c r="S220" i="2"/>
  <c r="S173" i="2"/>
  <c r="S181" i="2"/>
  <c r="S87" i="2"/>
  <c r="S164" i="2"/>
  <c r="S197" i="2"/>
  <c r="Q241" i="2"/>
  <c r="S248" i="2"/>
  <c r="Q211" i="2"/>
  <c r="S234" i="2"/>
  <c r="Q133" i="2"/>
  <c r="R82" i="2"/>
  <c r="T82" i="2" s="1"/>
  <c r="Q80" i="2"/>
  <c r="Q87" i="2"/>
  <c r="Q84" i="2"/>
  <c r="Q81" i="2"/>
  <c r="Q88" i="2"/>
  <c r="S117" i="2"/>
  <c r="S123" i="2"/>
  <c r="S125" i="2"/>
  <c r="R117" i="2"/>
  <c r="T117" i="2" s="1"/>
  <c r="R123" i="2"/>
  <c r="R125" i="2"/>
  <c r="T125" i="2" s="1"/>
  <c r="S93" i="2"/>
  <c r="S100" i="2"/>
  <c r="R102" i="2"/>
  <c r="T102" i="2" s="1"/>
  <c r="S103" i="2"/>
  <c r="Q115" i="2"/>
  <c r="R93" i="2"/>
  <c r="T93" i="2" s="1"/>
  <c r="R100" i="2"/>
  <c r="T100" i="2" s="1"/>
  <c r="R103" i="2"/>
  <c r="T103" i="2" s="1"/>
  <c r="R114" i="2"/>
  <c r="T114" i="2" s="1"/>
  <c r="Q94" i="2"/>
  <c r="R42" i="2"/>
  <c r="R92" i="2"/>
  <c r="T92" i="2" s="1"/>
  <c r="R115" i="2"/>
  <c r="T115" i="2" s="1"/>
  <c r="S102" i="2"/>
  <c r="S122" i="2"/>
  <c r="S66" i="2"/>
  <c r="Q93" i="2"/>
  <c r="Q100" i="2"/>
  <c r="S114" i="2"/>
  <c r="R66" i="2"/>
  <c r="T66" i="2" s="1"/>
  <c r="S94" i="2"/>
  <c r="Q102" i="2"/>
  <c r="S115" i="2"/>
  <c r="Q122" i="2"/>
  <c r="Q123" i="2"/>
  <c r="Q117" i="2"/>
  <c r="Q103" i="2"/>
  <c r="S141" i="2"/>
  <c r="R126" i="2"/>
  <c r="T126" i="2" s="1"/>
  <c r="R130" i="2"/>
  <c r="T130" i="2" s="1"/>
  <c r="S242" i="2"/>
  <c r="Q66" i="2"/>
  <c r="S130" i="2"/>
  <c r="S126" i="2"/>
  <c r="S42" i="2"/>
  <c r="Q47" i="2"/>
  <c r="Q126" i="2"/>
  <c r="R47" i="2"/>
  <c r="S47" i="2"/>
  <c r="R50" i="2"/>
  <c r="T50" i="2" s="1"/>
  <c r="Q50" i="2"/>
  <c r="S50" i="2"/>
  <c r="S59" i="2"/>
  <c r="S29" i="2"/>
  <c r="T123" i="2" l="1"/>
  <c r="T47" i="2"/>
  <c r="T42" i="2"/>
  <c r="R242" i="2" l="1"/>
  <c r="T242" i="2" s="1"/>
  <c r="R59" i="2" l="1"/>
  <c r="R29" i="2"/>
  <c r="T59" i="2" l="1"/>
  <c r="T29" i="2"/>
  <c r="R141" i="2"/>
  <c r="T141" i="2" l="1"/>
  <c r="M40" i="2"/>
  <c r="M261" i="2" s="1"/>
  <c r="N40" i="2"/>
  <c r="N261" i="2" s="1"/>
  <c r="O40" i="2"/>
  <c r="O261" i="2" s="1"/>
  <c r="P40" i="2"/>
  <c r="P261" i="2" s="1"/>
  <c r="Q40" i="2" l="1"/>
  <c r="Q261" i="2" s="1"/>
  <c r="R40" i="2"/>
  <c r="R261" i="2" s="1"/>
  <c r="S40" i="2"/>
  <c r="S261" i="2" s="1"/>
  <c r="T40" i="2" l="1"/>
  <c r="T261" i="2" s="1"/>
</calcChain>
</file>

<file path=xl/sharedStrings.xml><?xml version="1.0" encoding="utf-8"?>
<sst xmlns="http://schemas.openxmlformats.org/spreadsheetml/2006/main" count="2068" uniqueCount="436">
  <si>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</si>
  <si>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</si>
  <si>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</si>
  <si>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</si>
  <si>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</si>
  <si>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</si>
  <si>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</si>
  <si>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</si>
  <si>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</si>
  <si>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</si>
  <si>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</si>
  <si>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</si>
  <si>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</si>
  <si>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</si>
  <si>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</si>
  <si>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</si>
  <si>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</si>
  <si>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</si>
  <si>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</si>
  <si>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</si>
  <si>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</si>
  <si>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</si>
  <si>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</si>
  <si>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</si>
  <si>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</si>
  <si>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</si>
  <si>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</si>
  <si>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</si>
  <si>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</si>
  <si>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</si>
  <si>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</si>
  <si>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</si>
  <si>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</si>
  <si>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</si>
  <si>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</si>
  <si>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</si>
  <si>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</si>
  <si>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</si>
  <si>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</si>
  <si>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</si>
  <si>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</si>
  <si>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</si>
  <si>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</si>
  <si>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</si>
  <si>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</si>
  <si>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</si>
  <si>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</si>
  <si>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</si>
  <si>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</si>
  <si>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</si>
  <si>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</si>
  <si>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</si>
  <si>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</si>
  <si>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</si>
  <si>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</si>
  <si>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</si>
  <si>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</si>
  <si>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</si>
  <si>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</si>
  <si>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</si>
  <si>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</si>
  <si>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</si>
  <si>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</si>
  <si>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</si>
  <si>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</si>
  <si>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</si>
  <si>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</si>
  <si>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</si>
  <si>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</si>
  <si>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</si>
  <si>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</si>
  <si>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</si>
  <si>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</si>
  <si>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</si>
  <si>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</si>
  <si>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</si>
  <si>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</si>
  <si>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</si>
  <si>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</si>
  <si>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</si>
  <si>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</si>
  <si>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</si>
  <si>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</si>
  <si>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</si>
  <si>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</si>
  <si>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</si>
  <si>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</si>
  <si>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</si>
  <si>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</si>
  <si>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</si>
  <si>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</si>
  <si>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</si>
  <si>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</si>
  <si>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</si>
  <si>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</si>
  <si>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</si>
  <si>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</si>
  <si>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</si>
  <si>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</si>
  <si>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</si>
  <si>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</si>
  <si>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</si>
  <si>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</si>
  <si>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</si>
  <si>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</si>
  <si>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</si>
  <si>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</si>
  <si>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</si>
  <si>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</si>
  <si>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</si>
  <si>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</si>
  <si>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</si>
  <si>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</si>
  <si>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</si>
  <si>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</si>
  <si>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</si>
  <si>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</si>
  <si>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</si>
  <si>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</si>
  <si>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</si>
  <si>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</si>
  <si>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</si>
  <si>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</si>
  <si>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</si>
  <si>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</si>
  <si>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</si>
  <si>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</si>
  <si>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</si>
  <si>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</si>
  <si>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</si>
  <si>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</si>
  <si>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</si>
  <si>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</si>
  <si>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</si>
  <si>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</si>
  <si>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</si>
  <si>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</si>
  <si>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</si>
  <si>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</si>
  <si>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</si>
  <si>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</si>
  <si>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</si>
  <si>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</si>
  <si>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</si>
  <si>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</si>
  <si>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</si>
  <si>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</si>
  <si>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</si>
  <si>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</si>
  <si>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</si>
  <si>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</si>
  <si>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</si>
  <si>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</si>
  <si>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</si>
  <si>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</si>
  <si>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</si>
  <si>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</si>
  <si>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</si>
  <si>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</si>
  <si>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</si>
  <si>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</si>
  <si>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</si>
  <si>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</si>
  <si>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</si>
  <si>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</si>
  <si>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</si>
  <si>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</si>
  <si>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</si>
  <si>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</si>
  <si>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</si>
  <si>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</si>
  <si>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</si>
  <si>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</si>
  <si>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</si>
  <si>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</si>
  <si>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</si>
  <si>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</si>
  <si>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</si>
  <si>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</si>
  <si>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</si>
  <si>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</si>
  <si>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</si>
  <si>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</si>
  <si>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</si>
  <si>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</si>
  <si>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</si>
  <si>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</si>
  <si>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</si>
  <si>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</si>
  <si>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</si>
  <si>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</si>
  <si>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</si>
  <si>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</si>
  <si>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</si>
  <si>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</si>
  <si>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</si>
  <si>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</si>
  <si>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</si>
  <si>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</si>
  <si>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</si>
  <si>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</si>
  <si>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</si>
  <si>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</si>
  <si>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</si>
  <si>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</si>
  <si>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</si>
  <si>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</si>
  <si>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</si>
  <si>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</si>
  <si>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</si>
  <si>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</si>
  <si>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</si>
  <si>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</si>
  <si>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</si>
  <si>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</si>
  <si>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</si>
  <si>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</si>
  <si>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</si>
  <si>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</si>
  <si>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</si>
  <si>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</si>
  <si>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</si>
  <si>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</si>
  <si>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</si>
  <si>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</si>
  <si>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</si>
  <si>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</si>
  <si>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</si>
  <si>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</si>
  <si>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</si>
  <si>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</si>
  <si>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</si>
  <si>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</si>
  <si>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</si>
  <si>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</si>
  <si>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</si>
  <si>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</si>
  <si>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</si>
  <si>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</si>
  <si>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</si>
  <si>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</si>
  <si>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</si>
  <si>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</si>
  <si>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</si>
  <si>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</si>
  <si>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</si>
  <si>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</si>
  <si>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</si>
  <si>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</si>
  <si>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</si>
  <si>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</si>
  <si>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</si>
  <si>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</si>
  <si>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</si>
  <si>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</si>
  <si>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</si>
  <si>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</si>
  <si>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</si>
  <si>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</si>
  <si>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</si>
  <si>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</si>
  <si>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</si>
  <si>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</si>
  <si>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</si>
  <si>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</si>
  <si>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</si>
  <si>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</si>
  <si>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</si>
  <si>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</si>
  <si>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</si>
  <si>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</si>
  <si>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</si>
  <si>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</si>
  <si>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</si>
  <si>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</si>
  <si>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</si>
  <si>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</si>
  <si>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</si>
  <si>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</si>
  <si>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</si>
  <si>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</si>
  <si>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</si>
  <si>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</si>
  <si>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</si>
  <si>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</si>
  <si>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</si>
  <si>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</si>
  <si>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</si>
  <si>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</si>
  <si>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</si>
  <si>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</si>
  <si>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</si>
  <si>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</si>
  <si>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</si>
  <si>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</si>
  <si>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</si>
  <si>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</si>
  <si>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</si>
  <si>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</si>
  <si>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</si>
  <si>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</si>
  <si>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</si>
  <si>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</si>
  <si>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</si>
  <si>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</si>
  <si>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</si>
  <si>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</si>
  <si>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</si>
  <si>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</si>
  <si>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</si>
  <si>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</si>
  <si>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</si>
  <si>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</si>
  <si>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</si>
  <si>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</si>
  <si>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</si>
  <si>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</si>
  <si>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</si>
  <si>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</si>
  <si>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</si>
  <si>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</si>
  <si>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</si>
  <si>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</si>
  <si>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</si>
  <si>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</si>
  <si>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</si>
  <si>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</si>
  <si>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</si>
  <si>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</si>
  <si>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</si>
  <si>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</si>
  <si>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</si>
  <si>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</si>
  <si>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</si>
  <si>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</si>
  <si>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</si>
  <si>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</si>
  <si>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</si>
  <si>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</si>
  <si>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</si>
  <si>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</si>
  <si>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</si>
  <si>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</si>
  <si>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</si>
  <si>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</si>
  <si>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</si>
  <si>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</si>
  <si>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</si>
  <si>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</si>
  <si>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</si>
  <si>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</si>
  <si>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</si>
  <si>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</si>
  <si>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</si>
  <si>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</si>
  <si>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</si>
  <si>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</si>
  <si>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</si>
  <si>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</si>
  <si>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</si>
  <si>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</si>
  <si>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</si>
  <si>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</si>
  <si>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</si>
  <si>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</si>
  <si>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</si>
  <si>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</si>
  <si>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</si>
  <si>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</si>
  <si>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</si>
  <si>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</si>
  <si>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</si>
  <si>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</si>
  <si>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</si>
  <si>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</si>
  <si>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</si>
  <si>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</si>
  <si>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</si>
  <si>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</si>
  <si>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</si>
  <si>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</si>
  <si>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</si>
  <si>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</si>
  <si>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</si>
  <si>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</si>
  <si>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</si>
  <si>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</si>
  <si>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</si>
  <si>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</si>
  <si>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</si>
  <si>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</si>
  <si>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</si>
  <si>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</si>
  <si>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</si>
  <si>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</si>
  <si>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</si>
  <si>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</si>
  <si>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</si>
  <si>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</si>
  <si>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</si>
  <si>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</si>
  <si>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</si>
  <si>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</si>
  <si>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</si>
  <si>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</si>
  <si>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</si>
  <si>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</si>
  <si>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</si>
  <si>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</si>
  <si>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</si>
  <si>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</si>
  <si>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</si>
  <si>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</si>
  <si>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</si>
  <si>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</si>
  <si>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</si>
  <si>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</si>
  <si>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</si>
  <si>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</si>
  <si>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</si>
  <si>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</si>
  <si>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</si>
  <si>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</si>
  <si>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</si>
  <si>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</si>
  <si>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</si>
  <si>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</si>
  <si>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</si>
  <si>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</si>
  <si>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</si>
  <si>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VITERBO ANTONIO PEÑA RAMON</t>
  </si>
  <si>
    <t>JUAN FELIPE PICHARDO TEJADA</t>
  </si>
  <si>
    <t>Correspondiente al mes de Mayo del 2024</t>
  </si>
  <si>
    <t>MIGUEL ANTONIO ABREU GOMEZ</t>
  </si>
  <si>
    <r>
      <t xml:space="preserve">Nómina Personal </t>
    </r>
    <r>
      <rPr>
        <u/>
        <sz val="16"/>
        <rFont val="Segoe UI Historic"/>
        <family val="2"/>
      </rPr>
      <t>Temporal</t>
    </r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</si>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</sst>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/mmm/yy;@"/>
    <numFmt numFmtId="165" formatCode="#,##0.0000000000000000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3"/>
      <name val="Arial"/>
      <family val="2"/>
    </font>
    <font>
      <b/>
      <sz val="13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Segoe UI Historic"/>
      <family val="2"/>
    </font>
    <font>
      <u/>
      <sz val="16"/>
      <name val="Segoe UI Historic"/>
      <family val="2"/>
    </font>
    <font>
      <sz val="12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/>
    <xf numFmtId="0" fontId="23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165" fontId="20" fillId="0" borderId="0" xfId="0" applyNumberFormat="1" applyFont="1" applyBorder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0" fillId="33" borderId="0" xfId="0" applyFill="1"/>
    <xf numFmtId="0" fontId="20" fillId="34" borderId="0" xfId="0" applyFont="1" applyFill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5" fillId="33" borderId="0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4" fillId="33" borderId="0" xfId="0" applyFont="1" applyFill="1" applyBorder="1" applyAlignment="1">
      <alignment horizontal="center" vertical="center"/>
    </xf>
    <xf numFmtId="43" fontId="24" fillId="33" borderId="0" xfId="42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24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43" fontId="25" fillId="33" borderId="0" xfId="42" applyFont="1" applyFill="1" applyBorder="1" applyAlignment="1">
      <alignment vertical="center"/>
    </xf>
    <xf numFmtId="4" fontId="25" fillId="3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27" fillId="33" borderId="0" xfId="0" applyFont="1" applyFill="1" applyBorder="1" applyAlignment="1">
      <alignment vertical="center" wrapText="1"/>
    </xf>
    <xf numFmtId="0" fontId="27" fillId="3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43" fontId="28" fillId="0" borderId="0" xfId="42" applyFont="1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43" fontId="24" fillId="33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/>
    </xf>
    <xf numFmtId="43" fontId="24" fillId="0" borderId="0" xfId="42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43" fontId="20" fillId="33" borderId="10" xfId="42" applyFont="1" applyFill="1" applyBorder="1" applyAlignment="1">
      <alignment vertical="center"/>
    </xf>
    <xf numFmtId="43" fontId="20" fillId="0" borderId="10" xfId="42" applyFont="1" applyFill="1" applyBorder="1" applyAlignment="1">
      <alignment vertical="center"/>
    </xf>
    <xf numFmtId="4" fontId="20" fillId="33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4" fontId="0" fillId="33" borderId="10" xfId="0" applyNumberFormat="1" applyFont="1" applyFill="1" applyBorder="1" applyAlignment="1">
      <alignment horizontal="right" vertical="center"/>
    </xf>
    <xf numFmtId="43" fontId="0" fillId="0" borderId="10" xfId="42" applyFont="1" applyFill="1" applyBorder="1" applyAlignment="1">
      <alignment vertical="center"/>
    </xf>
    <xf numFmtId="2" fontId="20" fillId="33" borderId="10" xfId="42" applyNumberFormat="1" applyFont="1" applyFill="1" applyBorder="1" applyAlignment="1">
      <alignment vertical="center"/>
    </xf>
    <xf numFmtId="43" fontId="20" fillId="0" borderId="10" xfId="42" applyFont="1" applyBorder="1" applyAlignment="1">
      <alignment vertical="center"/>
    </xf>
    <xf numFmtId="43" fontId="20" fillId="0" borderId="10" xfId="42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center" vertical="center"/>
    </xf>
    <xf numFmtId="166" fontId="25" fillId="33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0" fontId="0" fillId="0" borderId="0" xfId="0" applyFill="1" applyBorder="1"/>
    <xf numFmtId="49" fontId="20" fillId="0" borderId="12" xfId="0" applyNumberFormat="1" applyFont="1" applyFill="1" applyBorder="1" applyAlignment="1">
      <alignment horizontal="right"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20" fillId="34" borderId="13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31" fillId="34" borderId="1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9" fillId="33" borderId="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1" fillId="34" borderId="12" xfId="0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4067174</xdr:colOff>
      <xdr:row>0</xdr:row>
      <xdr:rowOff>0</xdr:rowOff>
    </xdr:from>
    <xdr:to>
      <xdr:col>8</xdr:col>
      <xdr:colOff>428625</xdr:colOff>
      <xdr:row>1</xdr:row>
      <xdr:rowOff>4636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15924" y="0"/>
          <a:ext cx="3933826" cy="2052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11</xdr:col>
      <xdr:colOff>971551</xdr:colOff>
      <xdr:row>272</xdr:row>
      <xdr:rowOff>128588</xdr:rowOff>
    </xdr:from>
    <xdr:to>
      <xdr:col>15</xdr:col>
      <xdr:colOff>876300</xdr:colOff>
      <xdr:row>275</xdr:row>
      <xdr:rowOff>85726</xdr:rowOff>
    </xdr:to>
    <xdr:sp macro="" textlink="">
      <xdr:nvSpPr>
        <xdr:cNvPr id="12" name="Rectángulo 11"/>
        <xdr:cNvSpPr/>
      </xdr:nvSpPr>
      <xdr:spPr>
        <a:xfrm>
          <a:off x="20807364" y="104832151"/>
          <a:ext cx="3905249" cy="695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19049</xdr:colOff>
      <xdr:row>272</xdr:row>
      <xdr:rowOff>134938</xdr:rowOff>
    </xdr:from>
    <xdr:to>
      <xdr:col>1</xdr:col>
      <xdr:colOff>3095624</xdr:colOff>
      <xdr:row>276</xdr:row>
      <xdr:rowOff>19050</xdr:rowOff>
    </xdr:to>
    <xdr:sp macro="" textlink="">
      <xdr:nvSpPr>
        <xdr:cNvPr id="13" name="Rectángulo 12"/>
        <xdr:cNvSpPr/>
      </xdr:nvSpPr>
      <xdr:spPr>
        <a:xfrm>
          <a:off x="542924" y="104838501"/>
          <a:ext cx="3076575" cy="836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4227512</xdr:colOff>
      <xdr:row>272</xdr:row>
      <xdr:rowOff>64405</xdr:rowOff>
    </xdr:from>
    <xdr:to>
      <xdr:col>4</xdr:col>
      <xdr:colOff>3405187</xdr:colOff>
      <xdr:row>275</xdr:row>
      <xdr:rowOff>90487</xdr:rowOff>
    </xdr:to>
    <xdr:sp macro="" textlink="">
      <xdr:nvSpPr>
        <xdr:cNvPr id="15" name="Rectángulo 14"/>
        <xdr:cNvSpPr/>
      </xdr:nvSpPr>
      <xdr:spPr>
        <a:xfrm>
          <a:off x="8990012" y="104767968"/>
          <a:ext cx="3463925" cy="7642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83"/>
  <sheetViews>
    <sheetView tabSelected="1" zoomScale="40" zoomScaleNormal="40" zoomScaleSheetLayoutView="40" zoomScalePageLayoutView="25" workbookViewId="0">
      <selection activeCell="P12" sqref="P12"/>
    </sheetView>
  </sheetViews>
  <sheetFormatPr baseColWidth="10" defaultColWidth="11.42578125" defaultRowHeight="16.5" x14ac:dyDescent="0.25"/>
  <cols>
    <col min="1" max="1" width="7.7109375" style="29" customWidth="1"/>
    <col min="2" max="2" width="47.140625" style="1" customWidth="1"/>
    <col min="3" max="3" width="16.42578125" style="89" customWidth="1"/>
    <col min="4" max="4" width="64.28515625" style="5" customWidth="1"/>
    <col min="5" max="5" width="65.28515625" style="6" customWidth="1"/>
    <col min="6" max="8" width="16.140625" style="29" customWidth="1"/>
    <col min="9" max="10" width="16.140625" style="2" customWidth="1"/>
    <col min="11" max="11" width="16.140625" style="1" customWidth="1"/>
    <col min="12" max="12" width="15" style="2" customWidth="1"/>
    <col min="13" max="14" width="15" style="1" customWidth="1"/>
    <col min="15" max="15" width="15" style="2" customWidth="1"/>
    <col min="16" max="16" width="15" style="1" customWidth="1"/>
    <col min="17" max="19" width="15.7109375" style="1" customWidth="1"/>
    <col min="20" max="20" width="19.5703125" style="1" customWidth="1"/>
    <col min="21" max="21" width="12.28515625" style="1" customWidth="1"/>
    <col min="22" max="191" width="11.42578125" style="19"/>
    <col min="192" max="16384" width="11.42578125" style="1"/>
  </cols>
  <sheetData>
    <row r="1" spans="1:192" ht="161.2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192" ht="25.5" x14ac:dyDescent="0.25">
      <c r="A2" s="110" t="s">
        <v>434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192" ht="25.5" x14ac:dyDescent="0.25">
      <c r="A3" s="111" t="s">
        <v>432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192" s="16" customFormat="1" ht="39.75" customHeight="1" x14ac:dyDescent="0.25">
      <c r="A4" s="112" t="s">
        <v>2</v>
      </c>
      <c r="B4" s="112" t="s">
        <v>0</v>
      </c>
      <c r="C4" s="112" t="s">
        <v>277</v>
      </c>
      <c r="D4" s="112" t="s">
        <v>3</v>
      </c>
      <c r="E4" s="112" t="s">
        <v>39</v>
      </c>
      <c r="F4" s="114" t="s">
        <v>280</v>
      </c>
      <c r="G4" s="112" t="s">
        <v>27</v>
      </c>
      <c r="H4" s="112" t="s">
        <v>28</v>
      </c>
      <c r="I4" s="112" t="s">
        <v>4</v>
      </c>
      <c r="J4" s="112" t="s">
        <v>38</v>
      </c>
      <c r="K4" s="112" t="s">
        <v>40</v>
      </c>
      <c r="L4" s="114" t="s">
        <v>5</v>
      </c>
      <c r="M4" s="114"/>
      <c r="N4" s="114"/>
      <c r="O4" s="114"/>
      <c r="P4" s="114"/>
      <c r="Q4" s="114"/>
      <c r="R4" s="112" t="s">
        <v>6</v>
      </c>
      <c r="S4" s="112"/>
      <c r="T4" s="112" t="s">
        <v>37</v>
      </c>
      <c r="U4" s="113" t="s">
        <v>7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</row>
    <row r="5" spans="1:192" s="16" customFormat="1" ht="44.25" customHeight="1" x14ac:dyDescent="0.25">
      <c r="A5" s="112"/>
      <c r="B5" s="112"/>
      <c r="C5" s="112"/>
      <c r="D5" s="112"/>
      <c r="E5" s="112"/>
      <c r="F5" s="114"/>
      <c r="G5" s="114"/>
      <c r="H5" s="114"/>
      <c r="I5" s="112"/>
      <c r="J5" s="112"/>
      <c r="K5" s="112"/>
      <c r="L5" s="112" t="s">
        <v>8</v>
      </c>
      <c r="M5" s="112"/>
      <c r="N5" s="112" t="s">
        <v>31</v>
      </c>
      <c r="O5" s="112" t="s">
        <v>9</v>
      </c>
      <c r="P5" s="112"/>
      <c r="Q5" s="112" t="s">
        <v>34</v>
      </c>
      <c r="R5" s="112" t="s">
        <v>35</v>
      </c>
      <c r="S5" s="112" t="s">
        <v>36</v>
      </c>
      <c r="T5" s="112"/>
      <c r="U5" s="113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</row>
    <row r="6" spans="1:192" s="16" customFormat="1" ht="52.5" customHeight="1" x14ac:dyDescent="0.25">
      <c r="A6" s="112"/>
      <c r="B6" s="112"/>
      <c r="C6" s="112"/>
      <c r="D6" s="112"/>
      <c r="E6" s="112"/>
      <c r="F6" s="114"/>
      <c r="G6" s="114"/>
      <c r="H6" s="114"/>
      <c r="I6" s="112"/>
      <c r="J6" s="112"/>
      <c r="K6" s="112"/>
      <c r="L6" s="107" t="s">
        <v>29</v>
      </c>
      <c r="M6" s="107" t="s">
        <v>30</v>
      </c>
      <c r="N6" s="112"/>
      <c r="O6" s="107" t="s">
        <v>32</v>
      </c>
      <c r="P6" s="107" t="s">
        <v>33</v>
      </c>
      <c r="Q6" s="112"/>
      <c r="R6" s="112"/>
      <c r="S6" s="112"/>
      <c r="T6" s="112"/>
      <c r="U6" s="113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</row>
    <row r="7" spans="1:192" s="2" customFormat="1" ht="30" customHeight="1" x14ac:dyDescent="0.25">
      <c r="A7" s="62">
        <v>1</v>
      </c>
      <c r="B7" s="21" t="s">
        <v>394</v>
      </c>
      <c r="C7" s="87" t="s">
        <v>278</v>
      </c>
      <c r="D7" s="17" t="s">
        <v>348</v>
      </c>
      <c r="E7" s="22" t="s">
        <v>96</v>
      </c>
      <c r="F7" s="62" t="s">
        <v>261</v>
      </c>
      <c r="G7" s="63" t="s">
        <v>262</v>
      </c>
      <c r="H7" s="63" t="s">
        <v>262</v>
      </c>
      <c r="I7" s="71">
        <v>40000</v>
      </c>
      <c r="J7" s="72">
        <v>442.65</v>
      </c>
      <c r="K7" s="73">
        <v>25</v>
      </c>
      <c r="L7" s="74">
        <f t="shared" ref="L7" si="0">I7*2.87%</f>
        <v>1148</v>
      </c>
      <c r="M7" s="71">
        <f t="shared" ref="M7" si="1">I7*7.1%</f>
        <v>2839.9999999999995</v>
      </c>
      <c r="N7" s="71">
        <f t="shared" ref="N7" si="2">I7*1.1%</f>
        <v>440.00000000000006</v>
      </c>
      <c r="O7" s="74">
        <f t="shared" ref="O7" si="3">I7*3.04%</f>
        <v>1216</v>
      </c>
      <c r="P7" s="71">
        <f t="shared" ref="P7:P8" si="4">I7*7.09%</f>
        <v>2836</v>
      </c>
      <c r="Q7" s="71">
        <f t="shared" ref="Q7:Q8" si="5">+L7+O7</f>
        <v>2364</v>
      </c>
      <c r="R7" s="71">
        <f t="shared" ref="R7:R9" si="6">SUM(J7+K7+L7+O7)</f>
        <v>2831.65</v>
      </c>
      <c r="S7" s="71">
        <f t="shared" ref="S7:S8" si="7">SUM(M7+N7+P7)</f>
        <v>6116</v>
      </c>
      <c r="T7" s="71">
        <f t="shared" ref="T7:T8" si="8">I7-R7</f>
        <v>37168.35</v>
      </c>
      <c r="U7" s="102" t="s">
        <v>349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</row>
    <row r="8" spans="1:192" s="2" customFormat="1" ht="30" customHeight="1" x14ac:dyDescent="0.25">
      <c r="A8" s="62">
        <v>2</v>
      </c>
      <c r="B8" s="21" t="s">
        <v>378</v>
      </c>
      <c r="C8" s="87" t="s">
        <v>278</v>
      </c>
      <c r="D8" s="17" t="s">
        <v>348</v>
      </c>
      <c r="E8" s="22" t="s">
        <v>99</v>
      </c>
      <c r="F8" s="62" t="s">
        <v>261</v>
      </c>
      <c r="G8" s="63" t="s">
        <v>262</v>
      </c>
      <c r="H8" s="63" t="s">
        <v>262</v>
      </c>
      <c r="I8" s="71">
        <v>45000</v>
      </c>
      <c r="J8" s="72">
        <v>1148.33</v>
      </c>
      <c r="K8" s="73">
        <v>25</v>
      </c>
      <c r="L8" s="74">
        <v>1291.5</v>
      </c>
      <c r="M8" s="71">
        <f t="shared" ref="M8:M57" si="9">I8*7.1%</f>
        <v>3194.9999999999995</v>
      </c>
      <c r="N8" s="71"/>
      <c r="O8" s="74">
        <v>1368</v>
      </c>
      <c r="P8" s="71">
        <f t="shared" si="4"/>
        <v>3190.5</v>
      </c>
      <c r="Q8" s="71">
        <f t="shared" si="5"/>
        <v>2659.5</v>
      </c>
      <c r="R8" s="71">
        <f t="shared" si="6"/>
        <v>3832.83</v>
      </c>
      <c r="S8" s="71">
        <f t="shared" si="7"/>
        <v>6385.5</v>
      </c>
      <c r="T8" s="71">
        <f t="shared" si="8"/>
        <v>41167.17</v>
      </c>
      <c r="U8" s="102" t="s">
        <v>349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</row>
    <row r="9" spans="1:192" s="2" customFormat="1" ht="30" customHeight="1" x14ac:dyDescent="0.25">
      <c r="A9" s="62">
        <v>3</v>
      </c>
      <c r="B9" s="17" t="s">
        <v>429</v>
      </c>
      <c r="C9" s="62" t="s">
        <v>279</v>
      </c>
      <c r="D9" s="17" t="s">
        <v>45</v>
      </c>
      <c r="E9" s="17" t="s">
        <v>144</v>
      </c>
      <c r="F9" s="62" t="s">
        <v>261</v>
      </c>
      <c r="G9" s="63" t="s">
        <v>262</v>
      </c>
      <c r="H9" s="63" t="s">
        <v>262</v>
      </c>
      <c r="I9" s="71">
        <v>100000</v>
      </c>
      <c r="J9" s="74">
        <v>12105.37</v>
      </c>
      <c r="K9" s="71">
        <v>25</v>
      </c>
      <c r="L9" s="74">
        <f t="shared" ref="L9" si="10">I9*2.87%</f>
        <v>2870</v>
      </c>
      <c r="M9" s="71">
        <f t="shared" si="9"/>
        <v>7099.9999999999991</v>
      </c>
      <c r="N9" s="71">
        <f t="shared" ref="N9:N57" si="11">I9*1.1%</f>
        <v>1100</v>
      </c>
      <c r="O9" s="74">
        <f t="shared" ref="O9:O52" si="12">I9*3.04%</f>
        <v>3040</v>
      </c>
      <c r="P9" s="71">
        <f t="shared" ref="P9:P57" si="13">I9*7.09%</f>
        <v>7090.0000000000009</v>
      </c>
      <c r="Q9" s="71">
        <f t="shared" ref="Q9:Q57" si="14">+L9+O9</f>
        <v>5910</v>
      </c>
      <c r="R9" s="71">
        <f t="shared" si="6"/>
        <v>18040.370000000003</v>
      </c>
      <c r="S9" s="71">
        <f t="shared" ref="S9:S57" si="15">SUM(M9+N9+P9)</f>
        <v>15290</v>
      </c>
      <c r="T9" s="71">
        <f t="shared" ref="T9:T57" si="16">I9-R9</f>
        <v>81959.63</v>
      </c>
      <c r="U9" s="102" t="s">
        <v>349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</row>
    <row r="10" spans="1:192" s="2" customFormat="1" ht="30" customHeight="1" x14ac:dyDescent="0.25">
      <c r="A10" s="62">
        <v>4</v>
      </c>
      <c r="B10" s="17" t="s">
        <v>372</v>
      </c>
      <c r="C10" s="62" t="s">
        <v>278</v>
      </c>
      <c r="D10" s="17" t="s">
        <v>373</v>
      </c>
      <c r="E10" s="17" t="s">
        <v>241</v>
      </c>
      <c r="F10" s="62" t="s">
        <v>261</v>
      </c>
      <c r="G10" s="63" t="s">
        <v>262</v>
      </c>
      <c r="H10" s="63" t="s">
        <v>262</v>
      </c>
      <c r="I10" s="71">
        <v>46000</v>
      </c>
      <c r="J10" s="74">
        <v>1289.46</v>
      </c>
      <c r="K10" s="71">
        <v>25</v>
      </c>
      <c r="L10" s="74">
        <f t="shared" ref="L10:L104" si="17">I10*2.87%</f>
        <v>1320.2</v>
      </c>
      <c r="M10" s="71">
        <f>I10*7.1%</f>
        <v>3265.9999999999995</v>
      </c>
      <c r="N10" s="71">
        <f>I10*1.1%</f>
        <v>506.00000000000006</v>
      </c>
      <c r="O10" s="74">
        <f>I10*3.04%</f>
        <v>1398.4</v>
      </c>
      <c r="P10" s="71">
        <f>I10*7.09%</f>
        <v>3261.4</v>
      </c>
      <c r="Q10" s="71">
        <f>+L10+O10</f>
        <v>2718.6000000000004</v>
      </c>
      <c r="R10" s="71">
        <f>SUM(J10+K10+L10+O10)</f>
        <v>4033.06</v>
      </c>
      <c r="S10" s="71">
        <f>SUM(M10+N10+P10)</f>
        <v>7033.4</v>
      </c>
      <c r="T10" s="71">
        <f>I10-R10</f>
        <v>41966.94</v>
      </c>
      <c r="U10" s="102" t="s">
        <v>349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</row>
    <row r="11" spans="1:192" s="2" customFormat="1" ht="30" customHeight="1" x14ac:dyDescent="0.25">
      <c r="A11" s="62">
        <v>5</v>
      </c>
      <c r="B11" s="17" t="s">
        <v>185</v>
      </c>
      <c r="C11" s="62" t="s">
        <v>278</v>
      </c>
      <c r="D11" s="17" t="s">
        <v>187</v>
      </c>
      <c r="E11" s="17" t="s">
        <v>186</v>
      </c>
      <c r="F11" s="62" t="s">
        <v>261</v>
      </c>
      <c r="G11" s="63" t="s">
        <v>262</v>
      </c>
      <c r="H11" s="63" t="s">
        <v>262</v>
      </c>
      <c r="I11" s="71">
        <v>46000</v>
      </c>
      <c r="J11" s="74">
        <v>1289.46</v>
      </c>
      <c r="K11" s="71">
        <v>25</v>
      </c>
      <c r="L11" s="74">
        <f t="shared" si="17"/>
        <v>1320.2</v>
      </c>
      <c r="M11" s="71">
        <f t="shared" si="9"/>
        <v>3265.9999999999995</v>
      </c>
      <c r="N11" s="71">
        <f t="shared" si="11"/>
        <v>506.00000000000006</v>
      </c>
      <c r="O11" s="74">
        <f t="shared" si="12"/>
        <v>1398.4</v>
      </c>
      <c r="P11" s="71">
        <f t="shared" si="13"/>
        <v>3261.4</v>
      </c>
      <c r="Q11" s="71">
        <f t="shared" si="14"/>
        <v>2718.6000000000004</v>
      </c>
      <c r="R11" s="71">
        <f t="shared" ref="R11:R50" si="18">SUM(J11+K11+L11+O11)</f>
        <v>4033.06</v>
      </c>
      <c r="S11" s="71">
        <f t="shared" si="15"/>
        <v>7033.4</v>
      </c>
      <c r="T11" s="71">
        <f t="shared" si="16"/>
        <v>41966.94</v>
      </c>
      <c r="U11" s="102" t="s">
        <v>349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</row>
    <row r="12" spans="1:192" s="2" customFormat="1" ht="30" customHeight="1" x14ac:dyDescent="0.25">
      <c r="A12" s="62">
        <v>6</v>
      </c>
      <c r="B12" s="17" t="s">
        <v>145</v>
      </c>
      <c r="C12" s="62" t="s">
        <v>278</v>
      </c>
      <c r="D12" s="17" t="s">
        <v>48</v>
      </c>
      <c r="E12" s="17" t="s">
        <v>19</v>
      </c>
      <c r="F12" s="62" t="s">
        <v>261</v>
      </c>
      <c r="G12" s="63" t="s">
        <v>262</v>
      </c>
      <c r="H12" s="63" t="s">
        <v>262</v>
      </c>
      <c r="I12" s="71">
        <v>90000</v>
      </c>
      <c r="J12" s="74">
        <v>9753.1200000000008</v>
      </c>
      <c r="K12" s="71">
        <v>25</v>
      </c>
      <c r="L12" s="74">
        <f t="shared" si="17"/>
        <v>2583</v>
      </c>
      <c r="M12" s="71">
        <f t="shared" si="9"/>
        <v>6389.9999999999991</v>
      </c>
      <c r="N12" s="71">
        <f t="shared" si="11"/>
        <v>990.00000000000011</v>
      </c>
      <c r="O12" s="74">
        <f t="shared" si="12"/>
        <v>2736</v>
      </c>
      <c r="P12" s="71">
        <f t="shared" si="13"/>
        <v>6381</v>
      </c>
      <c r="Q12" s="71">
        <f t="shared" si="14"/>
        <v>5319</v>
      </c>
      <c r="R12" s="71">
        <f t="shared" si="18"/>
        <v>15097.12</v>
      </c>
      <c r="S12" s="71">
        <f t="shared" si="15"/>
        <v>13761</v>
      </c>
      <c r="T12" s="71">
        <f t="shared" si="16"/>
        <v>74902.880000000005</v>
      </c>
      <c r="U12" s="102" t="s">
        <v>349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</row>
    <row r="13" spans="1:192" s="2" customFormat="1" ht="30" customHeight="1" x14ac:dyDescent="0.25">
      <c r="A13" s="62">
        <v>7</v>
      </c>
      <c r="B13" s="17" t="s">
        <v>319</v>
      </c>
      <c r="C13" s="62" t="s">
        <v>278</v>
      </c>
      <c r="D13" s="17" t="s">
        <v>48</v>
      </c>
      <c r="E13" s="17" t="s">
        <v>320</v>
      </c>
      <c r="F13" s="62" t="s">
        <v>261</v>
      </c>
      <c r="G13" s="63" t="s">
        <v>262</v>
      </c>
      <c r="H13" s="63" t="s">
        <v>262</v>
      </c>
      <c r="I13" s="71">
        <v>61000</v>
      </c>
      <c r="J13" s="74">
        <v>3674.86</v>
      </c>
      <c r="K13" s="71">
        <v>25</v>
      </c>
      <c r="L13" s="74">
        <f t="shared" si="17"/>
        <v>1750.7</v>
      </c>
      <c r="M13" s="71">
        <f t="shared" si="9"/>
        <v>4331</v>
      </c>
      <c r="N13" s="71">
        <f t="shared" si="11"/>
        <v>671.00000000000011</v>
      </c>
      <c r="O13" s="74">
        <f t="shared" si="12"/>
        <v>1854.4</v>
      </c>
      <c r="P13" s="71">
        <f t="shared" si="13"/>
        <v>4324.9000000000005</v>
      </c>
      <c r="Q13" s="71">
        <f t="shared" si="14"/>
        <v>3605.1000000000004</v>
      </c>
      <c r="R13" s="71">
        <f t="shared" si="18"/>
        <v>7304.9600000000009</v>
      </c>
      <c r="S13" s="71">
        <f t="shared" si="15"/>
        <v>9326.9000000000015</v>
      </c>
      <c r="T13" s="71">
        <f t="shared" si="16"/>
        <v>53695.040000000001</v>
      </c>
      <c r="U13" s="102" t="s">
        <v>349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</row>
    <row r="14" spans="1:192" s="14" customFormat="1" ht="30" customHeight="1" x14ac:dyDescent="0.25">
      <c r="A14" s="62">
        <v>8</v>
      </c>
      <c r="B14" s="17" t="s">
        <v>263</v>
      </c>
      <c r="C14" s="62" t="s">
        <v>279</v>
      </c>
      <c r="D14" s="17" t="s">
        <v>264</v>
      </c>
      <c r="E14" s="17" t="s">
        <v>265</v>
      </c>
      <c r="F14" s="62" t="s">
        <v>261</v>
      </c>
      <c r="G14" s="63" t="s">
        <v>262</v>
      </c>
      <c r="H14" s="63" t="s">
        <v>262</v>
      </c>
      <c r="I14" s="71">
        <v>155000</v>
      </c>
      <c r="J14" s="74">
        <v>24613.88</v>
      </c>
      <c r="K14" s="71">
        <v>25</v>
      </c>
      <c r="L14" s="74">
        <f t="shared" si="17"/>
        <v>4448.5</v>
      </c>
      <c r="M14" s="71">
        <f t="shared" si="9"/>
        <v>11004.999999999998</v>
      </c>
      <c r="N14" s="71">
        <f t="shared" si="11"/>
        <v>1705.0000000000002</v>
      </c>
      <c r="O14" s="74">
        <f t="shared" si="12"/>
        <v>4712</v>
      </c>
      <c r="P14" s="71">
        <f t="shared" si="13"/>
        <v>10989.5</v>
      </c>
      <c r="Q14" s="71">
        <f t="shared" si="14"/>
        <v>9160.5</v>
      </c>
      <c r="R14" s="71">
        <f t="shared" si="18"/>
        <v>33799.380000000005</v>
      </c>
      <c r="S14" s="71">
        <f t="shared" si="15"/>
        <v>23699.5</v>
      </c>
      <c r="T14" s="71">
        <f t="shared" si="16"/>
        <v>121200.62</v>
      </c>
      <c r="U14" s="102" t="s">
        <v>349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05"/>
    </row>
    <row r="15" spans="1:192" s="2" customFormat="1" ht="30" customHeight="1" x14ac:dyDescent="0.25">
      <c r="A15" s="62">
        <v>9</v>
      </c>
      <c r="B15" s="17" t="s">
        <v>234</v>
      </c>
      <c r="C15" s="62" t="s">
        <v>279</v>
      </c>
      <c r="D15" s="17" t="s">
        <v>190</v>
      </c>
      <c r="E15" s="17" t="s">
        <v>235</v>
      </c>
      <c r="F15" s="62" t="s">
        <v>261</v>
      </c>
      <c r="G15" s="63" t="s">
        <v>262</v>
      </c>
      <c r="H15" s="63" t="s">
        <v>262</v>
      </c>
      <c r="I15" s="71">
        <v>110000</v>
      </c>
      <c r="J15" s="74">
        <v>14457.62</v>
      </c>
      <c r="K15" s="71">
        <v>25</v>
      </c>
      <c r="L15" s="74">
        <f t="shared" si="17"/>
        <v>3157</v>
      </c>
      <c r="M15" s="71">
        <f t="shared" si="9"/>
        <v>7809.9999999999991</v>
      </c>
      <c r="N15" s="71">
        <f t="shared" si="11"/>
        <v>1210.0000000000002</v>
      </c>
      <c r="O15" s="74">
        <f t="shared" si="12"/>
        <v>3344</v>
      </c>
      <c r="P15" s="71">
        <f t="shared" si="13"/>
        <v>7799.0000000000009</v>
      </c>
      <c r="Q15" s="71">
        <f t="shared" si="14"/>
        <v>6501</v>
      </c>
      <c r="R15" s="71">
        <f t="shared" si="18"/>
        <v>20983.620000000003</v>
      </c>
      <c r="S15" s="71">
        <f t="shared" si="15"/>
        <v>16819</v>
      </c>
      <c r="T15" s="71">
        <f t="shared" si="16"/>
        <v>89016.38</v>
      </c>
      <c r="U15" s="102" t="s">
        <v>349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</row>
    <row r="16" spans="1:192" s="2" customFormat="1" ht="30" customHeight="1" x14ac:dyDescent="0.25">
      <c r="A16" s="62">
        <v>10</v>
      </c>
      <c r="B16" s="17" t="s">
        <v>419</v>
      </c>
      <c r="C16" s="64" t="s">
        <v>279</v>
      </c>
      <c r="D16" s="17" t="s">
        <v>190</v>
      </c>
      <c r="E16" s="17" t="s">
        <v>418</v>
      </c>
      <c r="F16" s="62" t="s">
        <v>261</v>
      </c>
      <c r="G16" s="63" t="s">
        <v>262</v>
      </c>
      <c r="H16" s="63" t="s">
        <v>262</v>
      </c>
      <c r="I16" s="71">
        <v>46000</v>
      </c>
      <c r="J16" s="74">
        <v>1289.46</v>
      </c>
      <c r="K16" s="71">
        <v>25</v>
      </c>
      <c r="L16" s="74">
        <f t="shared" si="17"/>
        <v>1320.2</v>
      </c>
      <c r="M16" s="71">
        <f t="shared" si="9"/>
        <v>3265.9999999999995</v>
      </c>
      <c r="N16" s="71">
        <f t="shared" si="11"/>
        <v>506.00000000000006</v>
      </c>
      <c r="O16" s="74">
        <f t="shared" si="12"/>
        <v>1398.4</v>
      </c>
      <c r="P16" s="71">
        <f t="shared" si="13"/>
        <v>3261.4</v>
      </c>
      <c r="Q16" s="71">
        <f t="shared" si="14"/>
        <v>2718.6000000000004</v>
      </c>
      <c r="R16" s="71">
        <f t="shared" si="18"/>
        <v>4033.06</v>
      </c>
      <c r="S16" s="71">
        <f t="shared" si="15"/>
        <v>7033.4</v>
      </c>
      <c r="T16" s="71">
        <f t="shared" si="16"/>
        <v>41966.94</v>
      </c>
      <c r="U16" s="102" t="s">
        <v>349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</row>
    <row r="17" spans="1:191" s="2" customFormat="1" ht="30" customHeight="1" x14ac:dyDescent="0.25">
      <c r="A17" s="62">
        <v>11</v>
      </c>
      <c r="B17" s="17" t="s">
        <v>431</v>
      </c>
      <c r="C17" s="64" t="s">
        <v>278</v>
      </c>
      <c r="D17" s="17" t="s">
        <v>190</v>
      </c>
      <c r="E17" s="17" t="s">
        <v>418</v>
      </c>
      <c r="F17" s="62" t="s">
        <v>261</v>
      </c>
      <c r="G17" s="63" t="s">
        <v>262</v>
      </c>
      <c r="H17" s="63" t="s">
        <v>262</v>
      </c>
      <c r="I17" s="71">
        <v>46000</v>
      </c>
      <c r="J17" s="74">
        <v>1289.46</v>
      </c>
      <c r="K17" s="71">
        <v>25</v>
      </c>
      <c r="L17" s="74">
        <f t="shared" ref="L17" si="19">I17*2.87%</f>
        <v>1320.2</v>
      </c>
      <c r="M17" s="71">
        <f t="shared" ref="M17" si="20">I17*7.1%</f>
        <v>3265.9999999999995</v>
      </c>
      <c r="N17" s="71">
        <f t="shared" ref="N17" si="21">I17*1.1%</f>
        <v>506.00000000000006</v>
      </c>
      <c r="O17" s="74">
        <f t="shared" ref="O17" si="22">I17*3.04%</f>
        <v>1398.4</v>
      </c>
      <c r="P17" s="71">
        <f t="shared" ref="P17" si="23">I17*7.09%</f>
        <v>3261.4</v>
      </c>
      <c r="Q17" s="71">
        <f t="shared" ref="Q17" si="24">+L17+O17</f>
        <v>2718.6000000000004</v>
      </c>
      <c r="R17" s="71">
        <f t="shared" ref="R17" si="25">SUM(J17+K17+L17+O17)</f>
        <v>4033.06</v>
      </c>
      <c r="S17" s="71">
        <f t="shared" ref="S17" si="26">SUM(M17+N17+P17)</f>
        <v>7033.4</v>
      </c>
      <c r="T17" s="71">
        <f t="shared" ref="T17" si="27">I17-R17</f>
        <v>41966.94</v>
      </c>
      <c r="U17" s="102" t="s">
        <v>349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</row>
    <row r="18" spans="1:191" s="2" customFormat="1" ht="30" customHeight="1" x14ac:dyDescent="0.25">
      <c r="A18" s="62">
        <v>12</v>
      </c>
      <c r="B18" s="17" t="s">
        <v>194</v>
      </c>
      <c r="C18" s="62" t="s">
        <v>279</v>
      </c>
      <c r="D18" s="17" t="s">
        <v>190</v>
      </c>
      <c r="E18" s="17" t="s">
        <v>195</v>
      </c>
      <c r="F18" s="62" t="s">
        <v>261</v>
      </c>
      <c r="G18" s="63" t="s">
        <v>262</v>
      </c>
      <c r="H18" s="63" t="s">
        <v>262</v>
      </c>
      <c r="I18" s="71">
        <v>50000</v>
      </c>
      <c r="J18" s="74">
        <v>1854</v>
      </c>
      <c r="K18" s="71">
        <v>25</v>
      </c>
      <c r="L18" s="74">
        <f t="shared" si="17"/>
        <v>1435</v>
      </c>
      <c r="M18" s="71">
        <f t="shared" si="9"/>
        <v>3549.9999999999995</v>
      </c>
      <c r="N18" s="71">
        <f t="shared" si="11"/>
        <v>550</v>
      </c>
      <c r="O18" s="74">
        <f t="shared" si="12"/>
        <v>1520</v>
      </c>
      <c r="P18" s="71">
        <f t="shared" si="13"/>
        <v>3545.0000000000005</v>
      </c>
      <c r="Q18" s="71">
        <f t="shared" si="14"/>
        <v>2955</v>
      </c>
      <c r="R18" s="71">
        <f t="shared" si="18"/>
        <v>4834</v>
      </c>
      <c r="S18" s="71">
        <f t="shared" si="15"/>
        <v>7645</v>
      </c>
      <c r="T18" s="71">
        <f t="shared" si="16"/>
        <v>45166</v>
      </c>
      <c r="U18" s="102" t="s">
        <v>349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</row>
    <row r="19" spans="1:191" s="2" customFormat="1" ht="30" customHeight="1" x14ac:dyDescent="0.25">
      <c r="A19" s="62">
        <v>13</v>
      </c>
      <c r="B19" s="17" t="s">
        <v>189</v>
      </c>
      <c r="C19" s="62" t="s">
        <v>278</v>
      </c>
      <c r="D19" s="17" t="s">
        <v>190</v>
      </c>
      <c r="E19" s="17" t="s">
        <v>191</v>
      </c>
      <c r="F19" s="62" t="s">
        <v>261</v>
      </c>
      <c r="G19" s="63" t="s">
        <v>262</v>
      </c>
      <c r="H19" s="63" t="s">
        <v>262</v>
      </c>
      <c r="I19" s="71">
        <v>42000</v>
      </c>
      <c r="J19" s="74">
        <v>467.6</v>
      </c>
      <c r="K19" s="71">
        <v>25</v>
      </c>
      <c r="L19" s="74">
        <f t="shared" si="17"/>
        <v>1205.4000000000001</v>
      </c>
      <c r="M19" s="71">
        <f t="shared" si="9"/>
        <v>2981.9999999999995</v>
      </c>
      <c r="N19" s="71">
        <f t="shared" si="11"/>
        <v>462.00000000000006</v>
      </c>
      <c r="O19" s="74">
        <f t="shared" si="12"/>
        <v>1276.8</v>
      </c>
      <c r="P19" s="71">
        <f t="shared" si="13"/>
        <v>2977.8</v>
      </c>
      <c r="Q19" s="71">
        <f t="shared" si="14"/>
        <v>2482.1999999999998</v>
      </c>
      <c r="R19" s="71">
        <f t="shared" si="18"/>
        <v>2974.8</v>
      </c>
      <c r="S19" s="71">
        <f t="shared" si="15"/>
        <v>6421.7999999999993</v>
      </c>
      <c r="T19" s="71">
        <f t="shared" si="16"/>
        <v>39025.199999999997</v>
      </c>
      <c r="U19" s="102" t="s">
        <v>349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</row>
    <row r="20" spans="1:191" s="2" customFormat="1" ht="30" customHeight="1" x14ac:dyDescent="0.25">
      <c r="A20" s="62">
        <v>14</v>
      </c>
      <c r="B20" s="17" t="s">
        <v>233</v>
      </c>
      <c r="C20" s="62" t="s">
        <v>278</v>
      </c>
      <c r="D20" s="17" t="s">
        <v>190</v>
      </c>
      <c r="E20" s="17" t="s">
        <v>195</v>
      </c>
      <c r="F20" s="62" t="s">
        <v>261</v>
      </c>
      <c r="G20" s="63" t="s">
        <v>262</v>
      </c>
      <c r="H20" s="63" t="s">
        <v>262</v>
      </c>
      <c r="I20" s="71">
        <v>50000</v>
      </c>
      <c r="J20" s="74">
        <v>1854</v>
      </c>
      <c r="K20" s="71">
        <v>25</v>
      </c>
      <c r="L20" s="74">
        <f t="shared" si="17"/>
        <v>1435</v>
      </c>
      <c r="M20" s="71">
        <f t="shared" si="9"/>
        <v>3549.9999999999995</v>
      </c>
      <c r="N20" s="71">
        <f t="shared" si="11"/>
        <v>550</v>
      </c>
      <c r="O20" s="74">
        <f t="shared" si="12"/>
        <v>1520</v>
      </c>
      <c r="P20" s="71">
        <f t="shared" si="13"/>
        <v>3545.0000000000005</v>
      </c>
      <c r="Q20" s="71">
        <f t="shared" si="14"/>
        <v>2955</v>
      </c>
      <c r="R20" s="71">
        <f t="shared" si="18"/>
        <v>4834</v>
      </c>
      <c r="S20" s="71">
        <f t="shared" si="15"/>
        <v>7645</v>
      </c>
      <c r="T20" s="71">
        <f t="shared" si="16"/>
        <v>45166</v>
      </c>
      <c r="U20" s="102" t="s">
        <v>349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</row>
    <row r="21" spans="1:191" s="2" customFormat="1" ht="30" customHeight="1" x14ac:dyDescent="0.25">
      <c r="A21" s="62">
        <v>15</v>
      </c>
      <c r="B21" s="17" t="s">
        <v>299</v>
      </c>
      <c r="C21" s="62" t="s">
        <v>278</v>
      </c>
      <c r="D21" s="17" t="s">
        <v>190</v>
      </c>
      <c r="E21" s="17" t="s">
        <v>195</v>
      </c>
      <c r="F21" s="62" t="s">
        <v>261</v>
      </c>
      <c r="G21" s="63" t="s">
        <v>262</v>
      </c>
      <c r="H21" s="63" t="s">
        <v>262</v>
      </c>
      <c r="I21" s="71">
        <v>30000</v>
      </c>
      <c r="J21" s="74">
        <v>0</v>
      </c>
      <c r="K21" s="71">
        <v>25</v>
      </c>
      <c r="L21" s="74">
        <f t="shared" si="17"/>
        <v>861</v>
      </c>
      <c r="M21" s="71">
        <f t="shared" si="9"/>
        <v>2130</v>
      </c>
      <c r="N21" s="71">
        <f t="shared" si="11"/>
        <v>330.00000000000006</v>
      </c>
      <c r="O21" s="74">
        <f t="shared" si="12"/>
        <v>912</v>
      </c>
      <c r="P21" s="71">
        <f t="shared" si="13"/>
        <v>2127</v>
      </c>
      <c r="Q21" s="71">
        <f t="shared" si="14"/>
        <v>1773</v>
      </c>
      <c r="R21" s="71">
        <f t="shared" si="18"/>
        <v>1798</v>
      </c>
      <c r="S21" s="71">
        <f t="shared" si="15"/>
        <v>4587</v>
      </c>
      <c r="T21" s="71">
        <f t="shared" si="16"/>
        <v>28202</v>
      </c>
      <c r="U21" s="102" t="s">
        <v>349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</row>
    <row r="22" spans="1:191" s="2" customFormat="1" ht="30" customHeight="1" x14ac:dyDescent="0.25">
      <c r="A22" s="62">
        <v>16</v>
      </c>
      <c r="B22" s="17" t="s">
        <v>338</v>
      </c>
      <c r="C22" s="62" t="s">
        <v>278</v>
      </c>
      <c r="D22" s="17" t="s">
        <v>190</v>
      </c>
      <c r="E22" s="17" t="s">
        <v>44</v>
      </c>
      <c r="F22" s="62" t="s">
        <v>261</v>
      </c>
      <c r="G22" s="63" t="s">
        <v>262</v>
      </c>
      <c r="H22" s="63" t="s">
        <v>262</v>
      </c>
      <c r="I22" s="71">
        <v>70000</v>
      </c>
      <c r="J22" s="74">
        <v>5025.38</v>
      </c>
      <c r="K22" s="71">
        <v>25</v>
      </c>
      <c r="L22" s="74">
        <f t="shared" si="17"/>
        <v>2009</v>
      </c>
      <c r="M22" s="71">
        <f t="shared" si="9"/>
        <v>4970</v>
      </c>
      <c r="N22" s="71">
        <f t="shared" si="11"/>
        <v>770.00000000000011</v>
      </c>
      <c r="O22" s="74">
        <f t="shared" si="12"/>
        <v>2128</v>
      </c>
      <c r="P22" s="71">
        <f t="shared" si="13"/>
        <v>4963</v>
      </c>
      <c r="Q22" s="71">
        <f t="shared" si="14"/>
        <v>4137</v>
      </c>
      <c r="R22" s="71">
        <f t="shared" si="18"/>
        <v>9187.380000000001</v>
      </c>
      <c r="S22" s="71">
        <f t="shared" si="15"/>
        <v>10703</v>
      </c>
      <c r="T22" s="71">
        <f t="shared" si="16"/>
        <v>60812.619999999995</v>
      </c>
      <c r="U22" s="102" t="s">
        <v>349</v>
      </c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</row>
    <row r="23" spans="1:191" s="2" customFormat="1" ht="30" customHeight="1" x14ac:dyDescent="0.25">
      <c r="A23" s="62">
        <v>17</v>
      </c>
      <c r="B23" s="17" t="s">
        <v>192</v>
      </c>
      <c r="C23" s="62" t="s">
        <v>278</v>
      </c>
      <c r="D23" s="17" t="s">
        <v>190</v>
      </c>
      <c r="E23" s="17" t="s">
        <v>193</v>
      </c>
      <c r="F23" s="62" t="s">
        <v>261</v>
      </c>
      <c r="G23" s="63" t="s">
        <v>262</v>
      </c>
      <c r="H23" s="63" t="s">
        <v>262</v>
      </c>
      <c r="I23" s="71">
        <v>35000</v>
      </c>
      <c r="J23" s="74">
        <v>0</v>
      </c>
      <c r="K23" s="71">
        <v>25</v>
      </c>
      <c r="L23" s="74">
        <f t="shared" si="17"/>
        <v>1004.5</v>
      </c>
      <c r="M23" s="71">
        <f t="shared" si="9"/>
        <v>2485</v>
      </c>
      <c r="N23" s="71">
        <f t="shared" si="11"/>
        <v>385.00000000000006</v>
      </c>
      <c r="O23" s="74">
        <f t="shared" si="12"/>
        <v>1064</v>
      </c>
      <c r="P23" s="71">
        <f t="shared" si="13"/>
        <v>2481.5</v>
      </c>
      <c r="Q23" s="71">
        <f t="shared" si="14"/>
        <v>2068.5</v>
      </c>
      <c r="R23" s="71">
        <f t="shared" si="18"/>
        <v>2093.5</v>
      </c>
      <c r="S23" s="71">
        <f t="shared" si="15"/>
        <v>5351.5</v>
      </c>
      <c r="T23" s="71">
        <f t="shared" si="16"/>
        <v>32906.5</v>
      </c>
      <c r="U23" s="102" t="s">
        <v>349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</row>
    <row r="24" spans="1:191" s="2" customFormat="1" ht="30" customHeight="1" x14ac:dyDescent="0.25">
      <c r="A24" s="62">
        <v>18</v>
      </c>
      <c r="B24" s="17" t="s">
        <v>156</v>
      </c>
      <c r="C24" s="62" t="s">
        <v>278</v>
      </c>
      <c r="D24" s="17" t="s">
        <v>46</v>
      </c>
      <c r="E24" s="17" t="s">
        <v>157</v>
      </c>
      <c r="F24" s="62" t="s">
        <v>261</v>
      </c>
      <c r="G24" s="63" t="s">
        <v>262</v>
      </c>
      <c r="H24" s="63" t="s">
        <v>262</v>
      </c>
      <c r="I24" s="71">
        <v>155000</v>
      </c>
      <c r="J24" s="74">
        <v>25042.74</v>
      </c>
      <c r="K24" s="71">
        <v>25</v>
      </c>
      <c r="L24" s="74">
        <f t="shared" si="17"/>
        <v>4448.5</v>
      </c>
      <c r="M24" s="71">
        <f t="shared" si="9"/>
        <v>11004.999999999998</v>
      </c>
      <c r="N24" s="71">
        <f t="shared" si="11"/>
        <v>1705.0000000000002</v>
      </c>
      <c r="O24" s="74">
        <f t="shared" si="12"/>
        <v>4712</v>
      </c>
      <c r="P24" s="71">
        <f t="shared" si="13"/>
        <v>10989.5</v>
      </c>
      <c r="Q24" s="71">
        <f t="shared" si="14"/>
        <v>9160.5</v>
      </c>
      <c r="R24" s="71">
        <f t="shared" si="18"/>
        <v>34228.240000000005</v>
      </c>
      <c r="S24" s="71">
        <f t="shared" si="15"/>
        <v>23699.5</v>
      </c>
      <c r="T24" s="71">
        <f t="shared" si="16"/>
        <v>120771.76</v>
      </c>
      <c r="U24" s="102" t="s">
        <v>349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</row>
    <row r="25" spans="1:191" s="2" customFormat="1" ht="30" customHeight="1" x14ac:dyDescent="0.25">
      <c r="A25" s="62">
        <v>19</v>
      </c>
      <c r="B25" s="17" t="s">
        <v>292</v>
      </c>
      <c r="C25" s="62" t="s">
        <v>278</v>
      </c>
      <c r="D25" s="17" t="s">
        <v>46</v>
      </c>
      <c r="E25" s="17" t="s">
        <v>15</v>
      </c>
      <c r="F25" s="62" t="s">
        <v>261</v>
      </c>
      <c r="G25" s="63" t="s">
        <v>262</v>
      </c>
      <c r="H25" s="63" t="s">
        <v>262</v>
      </c>
      <c r="I25" s="71">
        <v>45000</v>
      </c>
      <c r="J25" s="74">
        <v>1148.33</v>
      </c>
      <c r="K25" s="71">
        <v>25</v>
      </c>
      <c r="L25" s="74">
        <f t="shared" si="17"/>
        <v>1291.5</v>
      </c>
      <c r="M25" s="71">
        <f t="shared" si="9"/>
        <v>3194.9999999999995</v>
      </c>
      <c r="N25" s="71">
        <f t="shared" si="11"/>
        <v>495.00000000000006</v>
      </c>
      <c r="O25" s="74">
        <f t="shared" si="12"/>
        <v>1368</v>
      </c>
      <c r="P25" s="71">
        <f t="shared" si="13"/>
        <v>3190.5</v>
      </c>
      <c r="Q25" s="71">
        <f t="shared" si="14"/>
        <v>2659.5</v>
      </c>
      <c r="R25" s="71">
        <f t="shared" si="18"/>
        <v>3832.83</v>
      </c>
      <c r="S25" s="71">
        <f t="shared" si="15"/>
        <v>6880.5</v>
      </c>
      <c r="T25" s="71">
        <f t="shared" si="16"/>
        <v>41167.17</v>
      </c>
      <c r="U25" s="102" t="s">
        <v>349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</row>
    <row r="26" spans="1:191" s="2" customFormat="1" ht="30" customHeight="1" x14ac:dyDescent="0.25">
      <c r="A26" s="62">
        <v>20</v>
      </c>
      <c r="B26" s="17" t="s">
        <v>337</v>
      </c>
      <c r="C26" s="62" t="s">
        <v>279</v>
      </c>
      <c r="D26" s="17" t="s">
        <v>46</v>
      </c>
      <c r="E26" s="17" t="s">
        <v>303</v>
      </c>
      <c r="F26" s="62" t="s">
        <v>261</v>
      </c>
      <c r="G26" s="63" t="s">
        <v>262</v>
      </c>
      <c r="H26" s="63" t="s">
        <v>262</v>
      </c>
      <c r="I26" s="71">
        <v>50000</v>
      </c>
      <c r="J26" s="74">
        <v>1854</v>
      </c>
      <c r="K26" s="71">
        <v>25</v>
      </c>
      <c r="L26" s="74">
        <f t="shared" si="17"/>
        <v>1435</v>
      </c>
      <c r="M26" s="71">
        <f t="shared" si="9"/>
        <v>3549.9999999999995</v>
      </c>
      <c r="N26" s="71">
        <f t="shared" si="11"/>
        <v>550</v>
      </c>
      <c r="O26" s="74">
        <f t="shared" si="12"/>
        <v>1520</v>
      </c>
      <c r="P26" s="71">
        <f t="shared" si="13"/>
        <v>3545.0000000000005</v>
      </c>
      <c r="Q26" s="71">
        <f t="shared" si="14"/>
        <v>2955</v>
      </c>
      <c r="R26" s="71">
        <f t="shared" si="18"/>
        <v>4834</v>
      </c>
      <c r="S26" s="71">
        <f t="shared" si="15"/>
        <v>7645</v>
      </c>
      <c r="T26" s="71">
        <f t="shared" si="16"/>
        <v>45166</v>
      </c>
      <c r="U26" s="102" t="s">
        <v>349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</row>
    <row r="27" spans="1:191" s="2" customFormat="1" ht="30" customHeight="1" x14ac:dyDescent="0.25">
      <c r="A27" s="62">
        <v>21</v>
      </c>
      <c r="B27" s="17" t="s">
        <v>381</v>
      </c>
      <c r="C27" s="62" t="s">
        <v>279</v>
      </c>
      <c r="D27" s="17" t="s">
        <v>46</v>
      </c>
      <c r="E27" s="17" t="s">
        <v>303</v>
      </c>
      <c r="F27" s="62" t="s">
        <v>261</v>
      </c>
      <c r="G27" s="63" t="s">
        <v>262</v>
      </c>
      <c r="H27" s="63" t="s">
        <v>262</v>
      </c>
      <c r="I27" s="71">
        <v>61000</v>
      </c>
      <c r="J27" s="74">
        <v>3674.86</v>
      </c>
      <c r="K27" s="71">
        <v>25</v>
      </c>
      <c r="L27" s="74">
        <f t="shared" si="17"/>
        <v>1750.7</v>
      </c>
      <c r="M27" s="71">
        <f t="shared" si="9"/>
        <v>4331</v>
      </c>
      <c r="N27" s="71">
        <f t="shared" si="11"/>
        <v>671.00000000000011</v>
      </c>
      <c r="O27" s="74">
        <f t="shared" si="12"/>
        <v>1854.4</v>
      </c>
      <c r="P27" s="71">
        <f t="shared" si="13"/>
        <v>4324.9000000000005</v>
      </c>
      <c r="Q27" s="71">
        <f t="shared" si="14"/>
        <v>3605.1000000000004</v>
      </c>
      <c r="R27" s="71">
        <f t="shared" si="18"/>
        <v>7304.9600000000009</v>
      </c>
      <c r="S27" s="71">
        <f t="shared" si="15"/>
        <v>9326.9000000000015</v>
      </c>
      <c r="T27" s="71">
        <f t="shared" si="16"/>
        <v>53695.040000000001</v>
      </c>
      <c r="U27" s="102" t="s">
        <v>349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</row>
    <row r="28" spans="1:191" s="2" customFormat="1" ht="30" customHeight="1" x14ac:dyDescent="0.25">
      <c r="A28" s="62">
        <v>22</v>
      </c>
      <c r="B28" s="17" t="s">
        <v>382</v>
      </c>
      <c r="C28" s="62" t="s">
        <v>279</v>
      </c>
      <c r="D28" s="17" t="s">
        <v>46</v>
      </c>
      <c r="E28" s="17" t="s">
        <v>303</v>
      </c>
      <c r="F28" s="62" t="s">
        <v>261</v>
      </c>
      <c r="G28" s="63" t="s">
        <v>262</v>
      </c>
      <c r="H28" s="63" t="s">
        <v>262</v>
      </c>
      <c r="I28" s="71">
        <v>61000</v>
      </c>
      <c r="J28" s="74">
        <v>0</v>
      </c>
      <c r="K28" s="71">
        <v>25</v>
      </c>
      <c r="L28" s="74">
        <f t="shared" ref="L28" si="28">I28*2.87%</f>
        <v>1750.7</v>
      </c>
      <c r="M28" s="71">
        <f t="shared" ref="M28" si="29">I28*7.1%</f>
        <v>4331</v>
      </c>
      <c r="N28" s="71">
        <f t="shared" ref="N28" si="30">I28*1.1%</f>
        <v>671.00000000000011</v>
      </c>
      <c r="O28" s="74">
        <f t="shared" ref="O28" si="31">I28*3.04%</f>
        <v>1854.4</v>
      </c>
      <c r="P28" s="71">
        <f t="shared" ref="P28" si="32">I28*7.09%</f>
        <v>4324.9000000000005</v>
      </c>
      <c r="Q28" s="71">
        <f t="shared" ref="Q28" si="33">+L28+O28</f>
        <v>3605.1000000000004</v>
      </c>
      <c r="R28" s="71">
        <f t="shared" si="18"/>
        <v>3630.1000000000004</v>
      </c>
      <c r="S28" s="71">
        <f t="shared" ref="S28" si="34">SUM(M28+N28+P28)</f>
        <v>9326.9000000000015</v>
      </c>
      <c r="T28" s="71">
        <f t="shared" ref="T28" si="35">I28-R28</f>
        <v>57369.9</v>
      </c>
      <c r="U28" s="102" t="s">
        <v>349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</row>
    <row r="29" spans="1:191" s="2" customFormat="1" ht="30" customHeight="1" x14ac:dyDescent="0.25">
      <c r="A29" s="62">
        <v>23</v>
      </c>
      <c r="B29" s="17" t="s">
        <v>16</v>
      </c>
      <c r="C29" s="62" t="s">
        <v>278</v>
      </c>
      <c r="D29" s="17" t="s">
        <v>293</v>
      </c>
      <c r="E29" s="17" t="s">
        <v>15</v>
      </c>
      <c r="F29" s="62" t="s">
        <v>261</v>
      </c>
      <c r="G29" s="63" t="s">
        <v>262</v>
      </c>
      <c r="H29" s="63" t="s">
        <v>262</v>
      </c>
      <c r="I29" s="71">
        <v>50000</v>
      </c>
      <c r="J29" s="74">
        <v>1854</v>
      </c>
      <c r="K29" s="71">
        <v>25</v>
      </c>
      <c r="L29" s="74">
        <f t="shared" si="17"/>
        <v>1435</v>
      </c>
      <c r="M29" s="71">
        <f t="shared" si="9"/>
        <v>3549.9999999999995</v>
      </c>
      <c r="N29" s="71">
        <f t="shared" si="11"/>
        <v>550</v>
      </c>
      <c r="O29" s="74">
        <f t="shared" si="12"/>
        <v>1520</v>
      </c>
      <c r="P29" s="71">
        <f t="shared" si="13"/>
        <v>3545.0000000000005</v>
      </c>
      <c r="Q29" s="71">
        <f t="shared" si="14"/>
        <v>2955</v>
      </c>
      <c r="R29" s="71">
        <f t="shared" si="18"/>
        <v>4834</v>
      </c>
      <c r="S29" s="71">
        <f t="shared" si="15"/>
        <v>7645</v>
      </c>
      <c r="T29" s="71">
        <f t="shared" si="16"/>
        <v>45166</v>
      </c>
      <c r="U29" s="102" t="s">
        <v>349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</row>
    <row r="30" spans="1:191" s="2" customFormat="1" ht="30" customHeight="1" x14ac:dyDescent="0.25">
      <c r="A30" s="62">
        <v>24</v>
      </c>
      <c r="B30" s="17" t="s">
        <v>304</v>
      </c>
      <c r="C30" s="62" t="s">
        <v>278</v>
      </c>
      <c r="D30" s="17" t="s">
        <v>293</v>
      </c>
      <c r="E30" s="17" t="s">
        <v>201</v>
      </c>
      <c r="F30" s="62" t="s">
        <v>261</v>
      </c>
      <c r="G30" s="63" t="s">
        <v>262</v>
      </c>
      <c r="H30" s="63" t="s">
        <v>262</v>
      </c>
      <c r="I30" s="71">
        <v>80000</v>
      </c>
      <c r="J30" s="74">
        <v>7400.87</v>
      </c>
      <c r="K30" s="71">
        <v>25</v>
      </c>
      <c r="L30" s="74">
        <f t="shared" si="17"/>
        <v>2296</v>
      </c>
      <c r="M30" s="71">
        <f t="shared" si="9"/>
        <v>5679.9999999999991</v>
      </c>
      <c r="N30" s="71">
        <f t="shared" si="11"/>
        <v>880.00000000000011</v>
      </c>
      <c r="O30" s="74">
        <f t="shared" si="12"/>
        <v>2432</v>
      </c>
      <c r="P30" s="71">
        <f t="shared" si="13"/>
        <v>5672</v>
      </c>
      <c r="Q30" s="71">
        <f t="shared" si="14"/>
        <v>4728</v>
      </c>
      <c r="R30" s="71">
        <f t="shared" si="18"/>
        <v>12153.869999999999</v>
      </c>
      <c r="S30" s="71">
        <f t="shared" si="15"/>
        <v>12232</v>
      </c>
      <c r="T30" s="71">
        <f t="shared" si="16"/>
        <v>67846.13</v>
      </c>
      <c r="U30" s="102" t="s">
        <v>349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</row>
    <row r="31" spans="1:191" s="2" customFormat="1" ht="30" customHeight="1" x14ac:dyDescent="0.25">
      <c r="A31" s="62">
        <v>25</v>
      </c>
      <c r="B31" s="17" t="s">
        <v>388</v>
      </c>
      <c r="C31" s="62" t="s">
        <v>279</v>
      </c>
      <c r="D31" s="17" t="s">
        <v>293</v>
      </c>
      <c r="E31" s="17" t="s">
        <v>303</v>
      </c>
      <c r="F31" s="62" t="s">
        <v>261</v>
      </c>
      <c r="G31" s="63" t="s">
        <v>262</v>
      </c>
      <c r="H31" s="63" t="s">
        <v>262</v>
      </c>
      <c r="I31" s="71">
        <v>45000</v>
      </c>
      <c r="J31" s="74">
        <v>891.01</v>
      </c>
      <c r="K31" s="71">
        <v>25</v>
      </c>
      <c r="L31" s="74">
        <f t="shared" si="17"/>
        <v>1291.5</v>
      </c>
      <c r="M31" s="71">
        <f t="shared" si="9"/>
        <v>3194.9999999999995</v>
      </c>
      <c r="N31" s="71">
        <f t="shared" si="11"/>
        <v>495.00000000000006</v>
      </c>
      <c r="O31" s="74">
        <f t="shared" si="12"/>
        <v>1368</v>
      </c>
      <c r="P31" s="71">
        <f t="shared" si="13"/>
        <v>3190.5</v>
      </c>
      <c r="Q31" s="71">
        <f t="shared" si="14"/>
        <v>2659.5</v>
      </c>
      <c r="R31" s="71">
        <f t="shared" si="18"/>
        <v>3575.51</v>
      </c>
      <c r="S31" s="71">
        <f t="shared" si="15"/>
        <v>6880.5</v>
      </c>
      <c r="T31" s="71">
        <f t="shared" si="16"/>
        <v>41424.49</v>
      </c>
      <c r="U31" s="102" t="s">
        <v>349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</row>
    <row r="32" spans="1:191" s="2" customFormat="1" ht="30" customHeight="1" x14ac:dyDescent="0.25">
      <c r="A32" s="62">
        <v>26</v>
      </c>
      <c r="B32" s="17" t="s">
        <v>287</v>
      </c>
      <c r="C32" s="62" t="s">
        <v>278</v>
      </c>
      <c r="D32" s="17" t="s">
        <v>203</v>
      </c>
      <c r="E32" s="17" t="s">
        <v>289</v>
      </c>
      <c r="F32" s="62" t="s">
        <v>261</v>
      </c>
      <c r="G32" s="63" t="s">
        <v>262</v>
      </c>
      <c r="H32" s="63" t="s">
        <v>262</v>
      </c>
      <c r="I32" s="71">
        <v>155000</v>
      </c>
      <c r="J32" s="74">
        <v>24185.01</v>
      </c>
      <c r="K32" s="71">
        <v>25</v>
      </c>
      <c r="L32" s="74">
        <f t="shared" si="17"/>
        <v>4448.5</v>
      </c>
      <c r="M32" s="71">
        <f>I32*7.1%</f>
        <v>11004.999999999998</v>
      </c>
      <c r="N32" s="71">
        <f>I32*1.1%</f>
        <v>1705.0000000000002</v>
      </c>
      <c r="O32" s="74">
        <f>I32*3.04%</f>
        <v>4712</v>
      </c>
      <c r="P32" s="71">
        <f>I32*7.09%</f>
        <v>10989.5</v>
      </c>
      <c r="Q32" s="71">
        <f>+L32+O32</f>
        <v>9160.5</v>
      </c>
      <c r="R32" s="71">
        <f>SUM(J32+K32+L32+O32)</f>
        <v>33370.509999999995</v>
      </c>
      <c r="S32" s="71">
        <f>SUM(M32+N32+P32)</f>
        <v>23699.5</v>
      </c>
      <c r="T32" s="71">
        <f>I32-R32</f>
        <v>121629.49</v>
      </c>
      <c r="U32" s="102" t="s">
        <v>349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</row>
    <row r="33" spans="1:191" s="2" customFormat="1" ht="30" customHeight="1" x14ac:dyDescent="0.25">
      <c r="A33" s="62">
        <v>27</v>
      </c>
      <c r="B33" s="17" t="s">
        <v>421</v>
      </c>
      <c r="C33" s="62" t="s">
        <v>279</v>
      </c>
      <c r="D33" s="17" t="s">
        <v>203</v>
      </c>
      <c r="E33" s="17" t="s">
        <v>420</v>
      </c>
      <c r="F33" s="62" t="s">
        <v>261</v>
      </c>
      <c r="G33" s="63" t="s">
        <v>262</v>
      </c>
      <c r="H33" s="63" t="s">
        <v>262</v>
      </c>
      <c r="I33" s="71">
        <v>60000</v>
      </c>
      <c r="J33" s="74">
        <v>3486.68</v>
      </c>
      <c r="K33" s="71">
        <v>25</v>
      </c>
      <c r="L33" s="74">
        <f t="shared" si="17"/>
        <v>1722</v>
      </c>
      <c r="M33" s="71">
        <f>I33*7.1%</f>
        <v>4260</v>
      </c>
      <c r="N33" s="71">
        <f>I33*1.1%</f>
        <v>660.00000000000011</v>
      </c>
      <c r="O33" s="74">
        <f>I33*3.04%</f>
        <v>1824</v>
      </c>
      <c r="P33" s="71">
        <f>I33*7.09%</f>
        <v>4254</v>
      </c>
      <c r="Q33" s="71">
        <f>+L33+O33</f>
        <v>3546</v>
      </c>
      <c r="R33" s="71">
        <f>SUM(J33+K33+L33+O33)</f>
        <v>7057.68</v>
      </c>
      <c r="S33" s="71">
        <f>SUM(M33+N33+P33)</f>
        <v>9174</v>
      </c>
      <c r="T33" s="71">
        <f>I33-R33</f>
        <v>52942.32</v>
      </c>
      <c r="U33" s="102" t="s">
        <v>349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</row>
    <row r="34" spans="1:191" s="2" customFormat="1" ht="30" customHeight="1" x14ac:dyDescent="0.25">
      <c r="A34" s="62">
        <v>28</v>
      </c>
      <c r="B34" s="17" t="s">
        <v>202</v>
      </c>
      <c r="C34" s="62" t="s">
        <v>279</v>
      </c>
      <c r="D34" s="17" t="s">
        <v>203</v>
      </c>
      <c r="E34" s="17" t="s">
        <v>241</v>
      </c>
      <c r="F34" s="62" t="s">
        <v>261</v>
      </c>
      <c r="G34" s="63" t="s">
        <v>262</v>
      </c>
      <c r="H34" s="63" t="s">
        <v>262</v>
      </c>
      <c r="I34" s="71">
        <v>40000</v>
      </c>
      <c r="J34" s="74">
        <v>442.65</v>
      </c>
      <c r="K34" s="71">
        <v>25</v>
      </c>
      <c r="L34" s="74">
        <f t="shared" si="17"/>
        <v>1148</v>
      </c>
      <c r="M34" s="71">
        <f t="shared" si="9"/>
        <v>2839.9999999999995</v>
      </c>
      <c r="N34" s="71">
        <f t="shared" si="11"/>
        <v>440.00000000000006</v>
      </c>
      <c r="O34" s="74">
        <f t="shared" si="12"/>
        <v>1216</v>
      </c>
      <c r="P34" s="71">
        <f t="shared" si="13"/>
        <v>2836</v>
      </c>
      <c r="Q34" s="71">
        <f t="shared" si="14"/>
        <v>2364</v>
      </c>
      <c r="R34" s="71">
        <f t="shared" si="18"/>
        <v>2831.65</v>
      </c>
      <c r="S34" s="71">
        <f t="shared" si="15"/>
        <v>6116</v>
      </c>
      <c r="T34" s="71">
        <f t="shared" si="16"/>
        <v>37168.35</v>
      </c>
      <c r="U34" s="102" t="s">
        <v>349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</row>
    <row r="35" spans="1:191" s="2" customFormat="1" ht="30" customHeight="1" x14ac:dyDescent="0.25">
      <c r="A35" s="62">
        <v>29</v>
      </c>
      <c r="B35" s="17" t="s">
        <v>290</v>
      </c>
      <c r="C35" s="62" t="s">
        <v>278</v>
      </c>
      <c r="D35" s="17" t="s">
        <v>203</v>
      </c>
      <c r="E35" s="17" t="s">
        <v>241</v>
      </c>
      <c r="F35" s="62" t="s">
        <v>261</v>
      </c>
      <c r="G35" s="63" t="s">
        <v>262</v>
      </c>
      <c r="H35" s="63" t="s">
        <v>262</v>
      </c>
      <c r="I35" s="71">
        <v>45000</v>
      </c>
      <c r="J35" s="74">
        <v>1148.33</v>
      </c>
      <c r="K35" s="71">
        <v>25</v>
      </c>
      <c r="L35" s="74">
        <f t="shared" si="17"/>
        <v>1291.5</v>
      </c>
      <c r="M35" s="71">
        <f>I35*7.1%</f>
        <v>3194.9999999999995</v>
      </c>
      <c r="N35" s="71">
        <f>I35*1.1%</f>
        <v>495.00000000000006</v>
      </c>
      <c r="O35" s="74">
        <f>I35*3.04%</f>
        <v>1368</v>
      </c>
      <c r="P35" s="71">
        <f>I35*7.09%</f>
        <v>3190.5</v>
      </c>
      <c r="Q35" s="71">
        <f>+L35+O35</f>
        <v>2659.5</v>
      </c>
      <c r="R35" s="71">
        <f>SUM(J35+K35+L35+O35)</f>
        <v>3832.83</v>
      </c>
      <c r="S35" s="71">
        <f>SUM(M35+N35+P35)</f>
        <v>6880.5</v>
      </c>
      <c r="T35" s="71">
        <f>I35-R35</f>
        <v>41167.17</v>
      </c>
      <c r="U35" s="102" t="s">
        <v>349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</row>
    <row r="36" spans="1:191" s="2" customFormat="1" ht="30" customHeight="1" x14ac:dyDescent="0.25">
      <c r="A36" s="62">
        <v>30</v>
      </c>
      <c r="B36" s="17" t="s">
        <v>389</v>
      </c>
      <c r="C36" s="62" t="s">
        <v>278</v>
      </c>
      <c r="D36" s="17" t="s">
        <v>203</v>
      </c>
      <c r="E36" s="17" t="s">
        <v>391</v>
      </c>
      <c r="F36" s="62" t="s">
        <v>261</v>
      </c>
      <c r="G36" s="63" t="s">
        <v>262</v>
      </c>
      <c r="H36" s="63" t="s">
        <v>262</v>
      </c>
      <c r="I36" s="71">
        <v>46000</v>
      </c>
      <c r="J36" s="74">
        <v>1289.46</v>
      </c>
      <c r="K36" s="71">
        <v>25</v>
      </c>
      <c r="L36" s="74">
        <f t="shared" ref="L36:L37" si="36">I36*2.87%</f>
        <v>1320.2</v>
      </c>
      <c r="M36" s="71">
        <f t="shared" ref="M36:M37" si="37">I36*7.1%</f>
        <v>3265.9999999999995</v>
      </c>
      <c r="N36" s="71">
        <f t="shared" ref="N36:N37" si="38">I36*1.1%</f>
        <v>506.00000000000006</v>
      </c>
      <c r="O36" s="74">
        <f t="shared" ref="O36:O37" si="39">I36*3.04%</f>
        <v>1398.4</v>
      </c>
      <c r="P36" s="71">
        <f t="shared" ref="P36:P37" si="40">I36*7.09%</f>
        <v>3261.4</v>
      </c>
      <c r="Q36" s="71">
        <f t="shared" ref="Q36:Q37" si="41">+L36+O36</f>
        <v>2718.6000000000004</v>
      </c>
      <c r="R36" s="71">
        <f t="shared" ref="R36:R37" si="42">SUM(J36+K36+L36+O36)</f>
        <v>4033.06</v>
      </c>
      <c r="S36" s="71">
        <f t="shared" ref="S36:S37" si="43">SUM(M36+N36+P36)</f>
        <v>7033.4</v>
      </c>
      <c r="T36" s="71">
        <f t="shared" ref="T36:T37" si="44">I36-R36</f>
        <v>41966.94</v>
      </c>
      <c r="U36" s="102" t="s">
        <v>349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</row>
    <row r="37" spans="1:191" s="2" customFormat="1" ht="30" customHeight="1" x14ac:dyDescent="0.25">
      <c r="A37" s="62">
        <v>31</v>
      </c>
      <c r="B37" s="17" t="s">
        <v>390</v>
      </c>
      <c r="C37" s="62" t="s">
        <v>278</v>
      </c>
      <c r="D37" s="17" t="s">
        <v>203</v>
      </c>
      <c r="E37" s="17" t="s">
        <v>241</v>
      </c>
      <c r="F37" s="62" t="s">
        <v>261</v>
      </c>
      <c r="G37" s="63" t="s">
        <v>262</v>
      </c>
      <c r="H37" s="63" t="s">
        <v>262</v>
      </c>
      <c r="I37" s="71">
        <v>46000</v>
      </c>
      <c r="J37" s="74">
        <v>1289.46</v>
      </c>
      <c r="K37" s="71">
        <v>25</v>
      </c>
      <c r="L37" s="74">
        <f t="shared" si="36"/>
        <v>1320.2</v>
      </c>
      <c r="M37" s="71">
        <f t="shared" si="37"/>
        <v>3265.9999999999995</v>
      </c>
      <c r="N37" s="71">
        <f t="shared" si="38"/>
        <v>506.00000000000006</v>
      </c>
      <c r="O37" s="74">
        <f t="shared" si="39"/>
        <v>1398.4</v>
      </c>
      <c r="P37" s="71">
        <f t="shared" si="40"/>
        <v>3261.4</v>
      </c>
      <c r="Q37" s="71">
        <f t="shared" si="41"/>
        <v>2718.6000000000004</v>
      </c>
      <c r="R37" s="71">
        <f t="shared" si="42"/>
        <v>4033.06</v>
      </c>
      <c r="S37" s="71">
        <f t="shared" si="43"/>
        <v>7033.4</v>
      </c>
      <c r="T37" s="71">
        <f t="shared" si="44"/>
        <v>41966.94</v>
      </c>
      <c r="U37" s="102" t="s">
        <v>349</v>
      </c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</row>
    <row r="38" spans="1:191" s="2" customFormat="1" ht="30" customHeight="1" x14ac:dyDescent="0.25">
      <c r="A38" s="62">
        <v>32</v>
      </c>
      <c r="B38" s="17" t="s">
        <v>196</v>
      </c>
      <c r="C38" s="62" t="s">
        <v>279</v>
      </c>
      <c r="D38" s="17" t="s">
        <v>197</v>
      </c>
      <c r="E38" s="17" t="s">
        <v>19</v>
      </c>
      <c r="F38" s="62" t="s">
        <v>261</v>
      </c>
      <c r="G38" s="63" t="s">
        <v>262</v>
      </c>
      <c r="H38" s="63" t="s">
        <v>262</v>
      </c>
      <c r="I38" s="71">
        <v>100000</v>
      </c>
      <c r="J38" s="74">
        <v>11247.64</v>
      </c>
      <c r="K38" s="71">
        <v>25</v>
      </c>
      <c r="L38" s="74">
        <f t="shared" si="17"/>
        <v>2870</v>
      </c>
      <c r="M38" s="71">
        <f t="shared" si="9"/>
        <v>7099.9999999999991</v>
      </c>
      <c r="N38" s="71">
        <f t="shared" si="11"/>
        <v>1100</v>
      </c>
      <c r="O38" s="74">
        <f t="shared" si="12"/>
        <v>3040</v>
      </c>
      <c r="P38" s="71">
        <f t="shared" si="13"/>
        <v>7090.0000000000009</v>
      </c>
      <c r="Q38" s="71">
        <f t="shared" si="14"/>
        <v>5910</v>
      </c>
      <c r="R38" s="71">
        <f t="shared" si="18"/>
        <v>17182.64</v>
      </c>
      <c r="S38" s="71">
        <f t="shared" si="15"/>
        <v>15290</v>
      </c>
      <c r="T38" s="71">
        <f t="shared" si="16"/>
        <v>82817.36</v>
      </c>
      <c r="U38" s="102" t="s">
        <v>349</v>
      </c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</row>
    <row r="39" spans="1:191" s="2" customFormat="1" ht="30" customHeight="1" x14ac:dyDescent="0.25">
      <c r="A39" s="62">
        <v>33</v>
      </c>
      <c r="B39" s="17" t="s">
        <v>347</v>
      </c>
      <c r="C39" s="62" t="s">
        <v>279</v>
      </c>
      <c r="D39" s="17" t="s">
        <v>197</v>
      </c>
      <c r="E39" s="17" t="s">
        <v>303</v>
      </c>
      <c r="F39" s="62" t="s">
        <v>261</v>
      </c>
      <c r="G39" s="63" t="s">
        <v>262</v>
      </c>
      <c r="H39" s="63" t="s">
        <v>262</v>
      </c>
      <c r="I39" s="71">
        <v>61000</v>
      </c>
      <c r="J39" s="74">
        <v>3331.76</v>
      </c>
      <c r="K39" s="71">
        <v>25</v>
      </c>
      <c r="L39" s="74">
        <f>I39*2.87%</f>
        <v>1750.7</v>
      </c>
      <c r="M39" s="71">
        <f>I39*7.1%</f>
        <v>4331</v>
      </c>
      <c r="N39" s="71">
        <f>I39*1.1%</f>
        <v>671.00000000000011</v>
      </c>
      <c r="O39" s="74">
        <f>I39*3.04%</f>
        <v>1854.4</v>
      </c>
      <c r="P39" s="71">
        <f>I39*7.09%</f>
        <v>4324.9000000000005</v>
      </c>
      <c r="Q39" s="71">
        <f>+L39+O39</f>
        <v>3605.1000000000004</v>
      </c>
      <c r="R39" s="71">
        <f>SUM(J39+K39+L39+O39)</f>
        <v>6961.8600000000006</v>
      </c>
      <c r="S39" s="71">
        <f>SUM(M39+N39+P39)</f>
        <v>9326.9000000000015</v>
      </c>
      <c r="T39" s="71">
        <f>I39-R39</f>
        <v>54038.14</v>
      </c>
      <c r="U39" s="102" t="s">
        <v>349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</row>
    <row r="40" spans="1:191" s="2" customFormat="1" ht="30" customHeight="1" x14ac:dyDescent="0.25">
      <c r="A40" s="62">
        <v>34</v>
      </c>
      <c r="B40" s="17" t="s">
        <v>22</v>
      </c>
      <c r="C40" s="62" t="s">
        <v>279</v>
      </c>
      <c r="D40" s="17" t="s">
        <v>54</v>
      </c>
      <c r="E40" s="17" t="s">
        <v>25</v>
      </c>
      <c r="F40" s="62" t="s">
        <v>261</v>
      </c>
      <c r="G40" s="63" t="s">
        <v>262</v>
      </c>
      <c r="H40" s="63" t="s">
        <v>262</v>
      </c>
      <c r="I40" s="71">
        <v>155000</v>
      </c>
      <c r="J40" s="74">
        <v>25042.74</v>
      </c>
      <c r="K40" s="71">
        <v>25</v>
      </c>
      <c r="L40" s="74">
        <f t="shared" si="17"/>
        <v>4448.5</v>
      </c>
      <c r="M40" s="71">
        <f t="shared" si="9"/>
        <v>11004.999999999998</v>
      </c>
      <c r="N40" s="71">
        <f t="shared" si="11"/>
        <v>1705.0000000000002</v>
      </c>
      <c r="O40" s="74">
        <f t="shared" si="12"/>
        <v>4712</v>
      </c>
      <c r="P40" s="71">
        <f t="shared" si="13"/>
        <v>10989.5</v>
      </c>
      <c r="Q40" s="71">
        <f t="shared" si="14"/>
        <v>9160.5</v>
      </c>
      <c r="R40" s="71">
        <f t="shared" si="18"/>
        <v>34228.240000000005</v>
      </c>
      <c r="S40" s="71">
        <f t="shared" si="15"/>
        <v>23699.5</v>
      </c>
      <c r="T40" s="71">
        <f t="shared" si="16"/>
        <v>120771.76</v>
      </c>
      <c r="U40" s="102" t="s">
        <v>349</v>
      </c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</row>
    <row r="41" spans="1:191" s="2" customFormat="1" ht="30" customHeight="1" x14ac:dyDescent="0.25">
      <c r="A41" s="62">
        <v>35</v>
      </c>
      <c r="B41" s="17" t="s">
        <v>392</v>
      </c>
      <c r="C41" s="62" t="s">
        <v>279</v>
      </c>
      <c r="D41" s="17" t="s">
        <v>180</v>
      </c>
      <c r="E41" s="17" t="s">
        <v>393</v>
      </c>
      <c r="F41" s="62" t="s">
        <v>261</v>
      </c>
      <c r="G41" s="63" t="s">
        <v>262</v>
      </c>
      <c r="H41" s="63" t="s">
        <v>262</v>
      </c>
      <c r="I41" s="71">
        <v>45000</v>
      </c>
      <c r="J41" s="74">
        <v>1148.33</v>
      </c>
      <c r="K41" s="71">
        <v>25</v>
      </c>
      <c r="L41" s="74">
        <f t="shared" ref="L41" si="45">I41*2.87%</f>
        <v>1291.5</v>
      </c>
      <c r="M41" s="71">
        <f>I41*7.1%</f>
        <v>3194.9999999999995</v>
      </c>
      <c r="N41" s="71">
        <f>I41*1.1%</f>
        <v>495.00000000000006</v>
      </c>
      <c r="O41" s="74">
        <f>I41*3.04%</f>
        <v>1368</v>
      </c>
      <c r="P41" s="71">
        <f>I41*7.09%</f>
        <v>3190.5</v>
      </c>
      <c r="Q41" s="71">
        <f>+L41+O41</f>
        <v>2659.5</v>
      </c>
      <c r="R41" s="71">
        <f>SUM(J41+K41+L41+O41)</f>
        <v>3832.83</v>
      </c>
      <c r="S41" s="71">
        <f>SUM(M41+N41+P41)</f>
        <v>6880.5</v>
      </c>
      <c r="T41" s="71">
        <f>I41-R41</f>
        <v>41167.17</v>
      </c>
      <c r="U41" s="102" t="s">
        <v>349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</row>
    <row r="42" spans="1:191" s="26" customFormat="1" ht="30" customHeight="1" x14ac:dyDescent="0.25">
      <c r="A42" s="62">
        <v>36</v>
      </c>
      <c r="B42" s="17" t="s">
        <v>53</v>
      </c>
      <c r="C42" s="62" t="s">
        <v>279</v>
      </c>
      <c r="D42" s="17" t="s">
        <v>52</v>
      </c>
      <c r="E42" s="17" t="s">
        <v>413</v>
      </c>
      <c r="F42" s="62" t="s">
        <v>261</v>
      </c>
      <c r="G42" s="63" t="s">
        <v>262</v>
      </c>
      <c r="H42" s="63" t="s">
        <v>262</v>
      </c>
      <c r="I42" s="71">
        <v>110000</v>
      </c>
      <c r="J42" s="74">
        <v>14028.75</v>
      </c>
      <c r="K42" s="71">
        <v>25</v>
      </c>
      <c r="L42" s="74">
        <f t="shared" si="17"/>
        <v>3157</v>
      </c>
      <c r="M42" s="71">
        <f t="shared" si="9"/>
        <v>7809.9999999999991</v>
      </c>
      <c r="N42" s="71">
        <f t="shared" si="11"/>
        <v>1210.0000000000002</v>
      </c>
      <c r="O42" s="74">
        <f t="shared" si="12"/>
        <v>3344</v>
      </c>
      <c r="P42" s="71">
        <f t="shared" si="13"/>
        <v>7799.0000000000009</v>
      </c>
      <c r="Q42" s="71">
        <f t="shared" si="14"/>
        <v>6501</v>
      </c>
      <c r="R42" s="71">
        <f t="shared" si="18"/>
        <v>20554.75</v>
      </c>
      <c r="S42" s="71">
        <f t="shared" si="15"/>
        <v>16819</v>
      </c>
      <c r="T42" s="71">
        <f t="shared" si="16"/>
        <v>89445.25</v>
      </c>
      <c r="U42" s="102" t="s">
        <v>349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</row>
    <row r="43" spans="1:191" s="2" customFormat="1" ht="30" customHeight="1" x14ac:dyDescent="0.25">
      <c r="A43" s="62">
        <v>37</v>
      </c>
      <c r="B43" s="17" t="s">
        <v>368</v>
      </c>
      <c r="C43" s="62" t="s">
        <v>278</v>
      </c>
      <c r="D43" s="17" t="s">
        <v>52</v>
      </c>
      <c r="E43" s="17" t="s">
        <v>367</v>
      </c>
      <c r="F43" s="62" t="s">
        <v>261</v>
      </c>
      <c r="G43" s="63" t="s">
        <v>262</v>
      </c>
      <c r="H43" s="63" t="s">
        <v>262</v>
      </c>
      <c r="I43" s="71">
        <v>90000</v>
      </c>
      <c r="J43" s="74">
        <v>9753.1200000000008</v>
      </c>
      <c r="K43" s="71">
        <v>25</v>
      </c>
      <c r="L43" s="74">
        <f t="shared" si="17"/>
        <v>2583</v>
      </c>
      <c r="M43" s="71">
        <f t="shared" si="9"/>
        <v>6389.9999999999991</v>
      </c>
      <c r="N43" s="71">
        <f t="shared" si="11"/>
        <v>990.00000000000011</v>
      </c>
      <c r="O43" s="74">
        <f t="shared" si="12"/>
        <v>2736</v>
      </c>
      <c r="P43" s="71">
        <f t="shared" si="13"/>
        <v>6381</v>
      </c>
      <c r="Q43" s="71">
        <f t="shared" si="14"/>
        <v>5319</v>
      </c>
      <c r="R43" s="71">
        <f t="shared" si="18"/>
        <v>15097.12</v>
      </c>
      <c r="S43" s="71">
        <f t="shared" si="15"/>
        <v>13761</v>
      </c>
      <c r="T43" s="71">
        <f t="shared" si="16"/>
        <v>74902.880000000005</v>
      </c>
      <c r="U43" s="102" t="s">
        <v>349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</row>
    <row r="44" spans="1:191" s="2" customFormat="1" ht="30" customHeight="1" x14ac:dyDescent="0.25">
      <c r="A44" s="62">
        <v>38</v>
      </c>
      <c r="B44" s="17" t="s">
        <v>366</v>
      </c>
      <c r="C44" s="62" t="s">
        <v>279</v>
      </c>
      <c r="D44" s="17" t="s">
        <v>375</v>
      </c>
      <c r="E44" s="17" t="s">
        <v>365</v>
      </c>
      <c r="F44" s="62" t="s">
        <v>261</v>
      </c>
      <c r="G44" s="63" t="s">
        <v>262</v>
      </c>
      <c r="H44" s="63" t="s">
        <v>262</v>
      </c>
      <c r="I44" s="71">
        <v>35000</v>
      </c>
      <c r="J44" s="74">
        <v>0</v>
      </c>
      <c r="K44" s="71">
        <v>25</v>
      </c>
      <c r="L44" s="74">
        <f t="shared" ref="L44" si="46">I44*2.87%</f>
        <v>1004.5</v>
      </c>
      <c r="M44" s="71">
        <f>I44*7.1%</f>
        <v>2485</v>
      </c>
      <c r="N44" s="71">
        <f>I44*1.1%</f>
        <v>385.00000000000006</v>
      </c>
      <c r="O44" s="74">
        <f>I44*3.04%</f>
        <v>1064</v>
      </c>
      <c r="P44" s="71">
        <f>I44*7.09%</f>
        <v>2481.5</v>
      </c>
      <c r="Q44" s="71">
        <f>+L44+O44</f>
        <v>2068.5</v>
      </c>
      <c r="R44" s="71">
        <f>SUM(J44+K44+L44+O44)</f>
        <v>2093.5</v>
      </c>
      <c r="S44" s="71">
        <f>SUM(M44+N44+P44)</f>
        <v>5351.5</v>
      </c>
      <c r="T44" s="71">
        <f>I44-R44</f>
        <v>32906.5</v>
      </c>
      <c r="U44" s="102" t="s">
        <v>349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</row>
    <row r="45" spans="1:191" s="2" customFormat="1" ht="30" customHeight="1" x14ac:dyDescent="0.25">
      <c r="A45" s="62">
        <v>39</v>
      </c>
      <c r="B45" s="17" t="s">
        <v>200</v>
      </c>
      <c r="C45" s="62" t="s">
        <v>278</v>
      </c>
      <c r="D45" s="17" t="s">
        <v>158</v>
      </c>
      <c r="E45" s="17" t="s">
        <v>201</v>
      </c>
      <c r="F45" s="62" t="s">
        <v>261</v>
      </c>
      <c r="G45" s="63" t="s">
        <v>262</v>
      </c>
      <c r="H45" s="63" t="s">
        <v>262</v>
      </c>
      <c r="I45" s="71">
        <v>100000</v>
      </c>
      <c r="J45" s="74">
        <v>12105.37</v>
      </c>
      <c r="K45" s="71">
        <v>25</v>
      </c>
      <c r="L45" s="74">
        <f t="shared" si="17"/>
        <v>2870</v>
      </c>
      <c r="M45" s="71">
        <f t="shared" si="9"/>
        <v>7099.9999999999991</v>
      </c>
      <c r="N45" s="71">
        <f t="shared" si="11"/>
        <v>1100</v>
      </c>
      <c r="O45" s="74">
        <f t="shared" si="12"/>
        <v>3040</v>
      </c>
      <c r="P45" s="71">
        <f t="shared" si="13"/>
        <v>7090.0000000000009</v>
      </c>
      <c r="Q45" s="71">
        <f t="shared" si="14"/>
        <v>5910</v>
      </c>
      <c r="R45" s="71">
        <f t="shared" si="18"/>
        <v>18040.370000000003</v>
      </c>
      <c r="S45" s="71">
        <f t="shared" si="15"/>
        <v>15290</v>
      </c>
      <c r="T45" s="71">
        <f t="shared" si="16"/>
        <v>81959.63</v>
      </c>
      <c r="U45" s="102" t="s">
        <v>349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</row>
    <row r="46" spans="1:191" s="2" customFormat="1" ht="30" customHeight="1" x14ac:dyDescent="0.25">
      <c r="A46" s="62">
        <v>40</v>
      </c>
      <c r="B46" s="17" t="s">
        <v>315</v>
      </c>
      <c r="C46" s="62" t="s">
        <v>278</v>
      </c>
      <c r="D46" s="17" t="s">
        <v>158</v>
      </c>
      <c r="E46" s="17" t="s">
        <v>316</v>
      </c>
      <c r="F46" s="62" t="s">
        <v>261</v>
      </c>
      <c r="G46" s="63" t="s">
        <v>262</v>
      </c>
      <c r="H46" s="63" t="s">
        <v>262</v>
      </c>
      <c r="I46" s="71">
        <v>25000</v>
      </c>
      <c r="J46" s="74">
        <v>0</v>
      </c>
      <c r="K46" s="71">
        <v>25</v>
      </c>
      <c r="L46" s="74">
        <f t="shared" ref="L46" si="47">I46*2.87%</f>
        <v>717.5</v>
      </c>
      <c r="M46" s="71">
        <f t="shared" ref="M46" si="48">I46*7.1%</f>
        <v>1774.9999999999998</v>
      </c>
      <c r="N46" s="71">
        <f t="shared" ref="N46" si="49">I46*1.1%</f>
        <v>275</v>
      </c>
      <c r="O46" s="74">
        <f t="shared" ref="O46" si="50">I46*3.04%</f>
        <v>760</v>
      </c>
      <c r="P46" s="71">
        <f t="shared" ref="P46" si="51">I46*7.09%</f>
        <v>1772.5000000000002</v>
      </c>
      <c r="Q46" s="71">
        <f t="shared" ref="Q46" si="52">+L46+O46</f>
        <v>1477.5</v>
      </c>
      <c r="R46" s="71">
        <f t="shared" ref="R46" si="53">SUM(J46+K46+L46+O46)</f>
        <v>1502.5</v>
      </c>
      <c r="S46" s="71">
        <f t="shared" ref="S46" si="54">SUM(M46+N46+P46)</f>
        <v>3822.5</v>
      </c>
      <c r="T46" s="71">
        <f t="shared" ref="T46" si="55">I46-R46</f>
        <v>23497.5</v>
      </c>
      <c r="U46" s="102" t="s">
        <v>349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</row>
    <row r="47" spans="1:191" s="2" customFormat="1" ht="30" customHeight="1" x14ac:dyDescent="0.25">
      <c r="A47" s="62">
        <v>41</v>
      </c>
      <c r="B47" s="17" t="s">
        <v>51</v>
      </c>
      <c r="C47" s="62" t="s">
        <v>278</v>
      </c>
      <c r="D47" s="17" t="s">
        <v>50</v>
      </c>
      <c r="E47" s="17" t="s">
        <v>19</v>
      </c>
      <c r="F47" s="62" t="s">
        <v>261</v>
      </c>
      <c r="G47" s="63" t="s">
        <v>262</v>
      </c>
      <c r="H47" s="63" t="s">
        <v>262</v>
      </c>
      <c r="I47" s="71">
        <v>90000</v>
      </c>
      <c r="J47" s="74">
        <v>1116.8800000000001</v>
      </c>
      <c r="K47" s="71">
        <v>25</v>
      </c>
      <c r="L47" s="74">
        <f t="shared" si="17"/>
        <v>2583</v>
      </c>
      <c r="M47" s="71">
        <f t="shared" si="9"/>
        <v>6389.9999999999991</v>
      </c>
      <c r="N47" s="71">
        <f t="shared" si="11"/>
        <v>990.00000000000011</v>
      </c>
      <c r="O47" s="74">
        <f t="shared" si="12"/>
        <v>2736</v>
      </c>
      <c r="P47" s="71">
        <f t="shared" si="13"/>
        <v>6381</v>
      </c>
      <c r="Q47" s="71">
        <f t="shared" si="14"/>
        <v>5319</v>
      </c>
      <c r="R47" s="71">
        <f t="shared" si="18"/>
        <v>6460.88</v>
      </c>
      <c r="S47" s="71">
        <f t="shared" si="15"/>
        <v>13761</v>
      </c>
      <c r="T47" s="71">
        <f t="shared" si="16"/>
        <v>83539.12</v>
      </c>
      <c r="U47" s="102" t="s">
        <v>349</v>
      </c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</row>
    <row r="48" spans="1:191" s="2" customFormat="1" ht="30" customHeight="1" x14ac:dyDescent="0.25">
      <c r="A48" s="62">
        <v>42</v>
      </c>
      <c r="B48" s="17" t="s">
        <v>344</v>
      </c>
      <c r="C48" s="62" t="s">
        <v>278</v>
      </c>
      <c r="D48" s="17" t="s">
        <v>50</v>
      </c>
      <c r="E48" s="17" t="s">
        <v>345</v>
      </c>
      <c r="F48" s="62" t="s">
        <v>261</v>
      </c>
      <c r="G48" s="63" t="s">
        <v>262</v>
      </c>
      <c r="H48" s="63" t="s">
        <v>262</v>
      </c>
      <c r="I48" s="71">
        <v>50000</v>
      </c>
      <c r="J48" s="74">
        <v>1854</v>
      </c>
      <c r="K48" s="71">
        <v>25</v>
      </c>
      <c r="L48" s="74">
        <f>I48*2.87%</f>
        <v>1435</v>
      </c>
      <c r="M48" s="71">
        <f>I48*7.1%</f>
        <v>3549.9999999999995</v>
      </c>
      <c r="N48" s="71">
        <f>I48*1.1%</f>
        <v>550</v>
      </c>
      <c r="O48" s="74">
        <f>I48*3.04%</f>
        <v>1520</v>
      </c>
      <c r="P48" s="71">
        <f>I48*7.09%</f>
        <v>3545.0000000000005</v>
      </c>
      <c r="Q48" s="71">
        <f>+L48+O48</f>
        <v>2955</v>
      </c>
      <c r="R48" s="71">
        <f>SUM(J48+K48+L48+O48)</f>
        <v>4834</v>
      </c>
      <c r="S48" s="71">
        <f>SUM(M48+N48+P48)</f>
        <v>7645</v>
      </c>
      <c r="T48" s="71">
        <f>I48-R48</f>
        <v>45166</v>
      </c>
      <c r="U48" s="102" t="s">
        <v>349</v>
      </c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</row>
    <row r="49" spans="1:192" s="2" customFormat="1" ht="30" customHeight="1" x14ac:dyDescent="0.25">
      <c r="A49" s="62">
        <v>43</v>
      </c>
      <c r="B49" s="17" t="s">
        <v>385</v>
      </c>
      <c r="C49" s="62" t="s">
        <v>278</v>
      </c>
      <c r="D49" s="17" t="s">
        <v>50</v>
      </c>
      <c r="E49" s="17" t="s">
        <v>386</v>
      </c>
      <c r="F49" s="62" t="s">
        <v>261</v>
      </c>
      <c r="G49" s="63" t="s">
        <v>262</v>
      </c>
      <c r="H49" s="63" t="s">
        <v>262</v>
      </c>
      <c r="I49" s="71">
        <v>35000</v>
      </c>
      <c r="J49" s="74">
        <v>0</v>
      </c>
      <c r="K49" s="71">
        <v>25</v>
      </c>
      <c r="L49" s="74">
        <f>I49*2.87%</f>
        <v>1004.5</v>
      </c>
      <c r="M49" s="71">
        <f>I49*7.1%</f>
        <v>2485</v>
      </c>
      <c r="N49" s="71">
        <f>I49*1.1%</f>
        <v>385.00000000000006</v>
      </c>
      <c r="O49" s="74">
        <f>I49*3.04%</f>
        <v>1064</v>
      </c>
      <c r="P49" s="71">
        <f>I49*7.09%</f>
        <v>2481.5</v>
      </c>
      <c r="Q49" s="71">
        <f>+L49+O49</f>
        <v>2068.5</v>
      </c>
      <c r="R49" s="71">
        <f>SUM(J49+K49+L49+O49)</f>
        <v>2093.5</v>
      </c>
      <c r="S49" s="71">
        <f>SUM(M49+N49+P49)</f>
        <v>5351.5</v>
      </c>
      <c r="T49" s="71">
        <f>I49-R49</f>
        <v>32906.5</v>
      </c>
      <c r="U49" s="102" t="s">
        <v>349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</row>
    <row r="50" spans="1:192" s="26" customFormat="1" ht="30" customHeight="1" x14ac:dyDescent="0.25">
      <c r="A50" s="62">
        <v>44</v>
      </c>
      <c r="B50" s="17" t="s">
        <v>47</v>
      </c>
      <c r="C50" s="62" t="s">
        <v>279</v>
      </c>
      <c r="D50" s="17" t="s">
        <v>239</v>
      </c>
      <c r="E50" s="17" t="s">
        <v>410</v>
      </c>
      <c r="F50" s="62" t="s">
        <v>261</v>
      </c>
      <c r="G50" s="63" t="s">
        <v>262</v>
      </c>
      <c r="H50" s="63" t="s">
        <v>262</v>
      </c>
      <c r="I50" s="71">
        <v>155000</v>
      </c>
      <c r="J50" s="74">
        <v>25042.74</v>
      </c>
      <c r="K50" s="71">
        <v>25</v>
      </c>
      <c r="L50" s="74">
        <f t="shared" si="17"/>
        <v>4448.5</v>
      </c>
      <c r="M50" s="71">
        <f t="shared" si="9"/>
        <v>11004.999999999998</v>
      </c>
      <c r="N50" s="71">
        <f t="shared" si="11"/>
        <v>1705.0000000000002</v>
      </c>
      <c r="O50" s="74">
        <f t="shared" si="12"/>
        <v>4712</v>
      </c>
      <c r="P50" s="71">
        <f t="shared" si="13"/>
        <v>10989.5</v>
      </c>
      <c r="Q50" s="71">
        <f t="shared" si="14"/>
        <v>9160.5</v>
      </c>
      <c r="R50" s="71">
        <f t="shared" si="18"/>
        <v>34228.240000000005</v>
      </c>
      <c r="S50" s="71">
        <f t="shared" si="15"/>
        <v>23699.5</v>
      </c>
      <c r="T50" s="71">
        <f t="shared" si="16"/>
        <v>120771.76</v>
      </c>
      <c r="U50" s="102" t="s">
        <v>349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</row>
    <row r="51" spans="1:192" s="14" customFormat="1" ht="30" customHeight="1" x14ac:dyDescent="0.25">
      <c r="A51" s="62">
        <v>45</v>
      </c>
      <c r="B51" s="17" t="s">
        <v>266</v>
      </c>
      <c r="C51" s="62" t="s">
        <v>279</v>
      </c>
      <c r="D51" s="17" t="s">
        <v>239</v>
      </c>
      <c r="E51" s="17" t="s">
        <v>240</v>
      </c>
      <c r="F51" s="62" t="s">
        <v>261</v>
      </c>
      <c r="G51" s="63" t="s">
        <v>262</v>
      </c>
      <c r="H51" s="63" t="s">
        <v>262</v>
      </c>
      <c r="I51" s="71">
        <v>80000</v>
      </c>
      <c r="J51" s="74">
        <v>7400.87</v>
      </c>
      <c r="K51" s="71">
        <v>25</v>
      </c>
      <c r="L51" s="74">
        <f t="shared" si="17"/>
        <v>2296</v>
      </c>
      <c r="M51" s="71">
        <f t="shared" si="9"/>
        <v>5679.9999999999991</v>
      </c>
      <c r="N51" s="71">
        <f t="shared" si="11"/>
        <v>880.00000000000011</v>
      </c>
      <c r="O51" s="74">
        <f t="shared" si="12"/>
        <v>2432</v>
      </c>
      <c r="P51" s="71">
        <f t="shared" si="13"/>
        <v>5672</v>
      </c>
      <c r="Q51" s="71">
        <f t="shared" si="14"/>
        <v>4728</v>
      </c>
      <c r="R51" s="71">
        <f t="shared" ref="R51:R57" si="56">SUM(J51+K51+L51+O51)</f>
        <v>12153.869999999999</v>
      </c>
      <c r="S51" s="71">
        <f t="shared" si="15"/>
        <v>12232</v>
      </c>
      <c r="T51" s="71">
        <f t="shared" si="16"/>
        <v>67846.13</v>
      </c>
      <c r="U51" s="102" t="s">
        <v>349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05"/>
    </row>
    <row r="52" spans="1:192" s="9" customFormat="1" ht="30" customHeight="1" x14ac:dyDescent="0.25">
      <c r="A52" s="62">
        <v>46</v>
      </c>
      <c r="B52" s="17" t="s">
        <v>417</v>
      </c>
      <c r="C52" s="62" t="s">
        <v>279</v>
      </c>
      <c r="D52" s="17" t="s">
        <v>364</v>
      </c>
      <c r="E52" s="17" t="s">
        <v>240</v>
      </c>
      <c r="F52" s="62" t="s">
        <v>261</v>
      </c>
      <c r="G52" s="63" t="s">
        <v>262</v>
      </c>
      <c r="H52" s="63" t="s">
        <v>262</v>
      </c>
      <c r="I52" s="71">
        <v>61000</v>
      </c>
      <c r="J52" s="74">
        <v>3674.86</v>
      </c>
      <c r="K52" s="71">
        <v>25</v>
      </c>
      <c r="L52" s="74">
        <f t="shared" si="17"/>
        <v>1750.7</v>
      </c>
      <c r="M52" s="71">
        <f t="shared" si="9"/>
        <v>4331</v>
      </c>
      <c r="N52" s="71">
        <f t="shared" si="11"/>
        <v>671.00000000000011</v>
      </c>
      <c r="O52" s="74">
        <f t="shared" si="12"/>
        <v>1854.4</v>
      </c>
      <c r="P52" s="71">
        <f t="shared" si="13"/>
        <v>4324.9000000000005</v>
      </c>
      <c r="Q52" s="71">
        <f t="shared" si="14"/>
        <v>3605.1000000000004</v>
      </c>
      <c r="R52" s="71">
        <f t="shared" si="56"/>
        <v>7304.9600000000009</v>
      </c>
      <c r="S52" s="71">
        <f t="shared" si="15"/>
        <v>9326.9000000000015</v>
      </c>
      <c r="T52" s="71">
        <f t="shared" si="16"/>
        <v>53695.040000000001</v>
      </c>
      <c r="U52" s="102" t="s">
        <v>349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</row>
    <row r="53" spans="1:192" s="9" customFormat="1" ht="30" customHeight="1" x14ac:dyDescent="0.25">
      <c r="A53" s="62">
        <v>47</v>
      </c>
      <c r="B53" s="17" t="s">
        <v>395</v>
      </c>
      <c r="C53" s="62" t="s">
        <v>279</v>
      </c>
      <c r="D53" s="17" t="s">
        <v>364</v>
      </c>
      <c r="E53" s="17" t="s">
        <v>331</v>
      </c>
      <c r="F53" s="62" t="s">
        <v>261</v>
      </c>
      <c r="G53" s="63" t="s">
        <v>262</v>
      </c>
      <c r="H53" s="63" t="s">
        <v>262</v>
      </c>
      <c r="I53" s="71">
        <v>40000</v>
      </c>
      <c r="J53" s="74">
        <v>185.33</v>
      </c>
      <c r="K53" s="71">
        <v>25</v>
      </c>
      <c r="L53" s="74">
        <f t="shared" si="17"/>
        <v>1148</v>
      </c>
      <c r="M53" s="71">
        <f t="shared" si="9"/>
        <v>2839.9999999999995</v>
      </c>
      <c r="N53" s="71">
        <f t="shared" si="11"/>
        <v>440.00000000000006</v>
      </c>
      <c r="O53" s="74">
        <f t="shared" ref="O53:O75" si="57">I53*3.04%</f>
        <v>1216</v>
      </c>
      <c r="P53" s="71">
        <f t="shared" si="13"/>
        <v>2836</v>
      </c>
      <c r="Q53" s="71">
        <f t="shared" si="14"/>
        <v>2364</v>
      </c>
      <c r="R53" s="71">
        <f t="shared" si="56"/>
        <v>2574.33</v>
      </c>
      <c r="S53" s="71">
        <f t="shared" si="15"/>
        <v>6116</v>
      </c>
      <c r="T53" s="71">
        <f t="shared" si="16"/>
        <v>37425.67</v>
      </c>
      <c r="U53" s="102" t="s">
        <v>349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</row>
    <row r="54" spans="1:192" s="9" customFormat="1" ht="30" customHeight="1" x14ac:dyDescent="0.25">
      <c r="A54" s="62">
        <v>48</v>
      </c>
      <c r="B54" s="17" t="s">
        <v>433</v>
      </c>
      <c r="C54" s="62" t="s">
        <v>278</v>
      </c>
      <c r="D54" s="17" t="s">
        <v>147</v>
      </c>
      <c r="E54" s="17" t="s">
        <v>19</v>
      </c>
      <c r="F54" s="62" t="s">
        <v>261</v>
      </c>
      <c r="G54" s="63" t="s">
        <v>262</v>
      </c>
      <c r="H54" s="63" t="s">
        <v>262</v>
      </c>
      <c r="I54" s="71">
        <v>60000</v>
      </c>
      <c r="J54" s="74">
        <v>3486.68</v>
      </c>
      <c r="K54" s="71">
        <v>25</v>
      </c>
      <c r="L54" s="74">
        <f t="shared" si="17"/>
        <v>1722</v>
      </c>
      <c r="M54" s="71">
        <f t="shared" si="9"/>
        <v>4260</v>
      </c>
      <c r="N54" s="71">
        <f t="shared" si="11"/>
        <v>660.00000000000011</v>
      </c>
      <c r="O54" s="74">
        <f t="shared" si="57"/>
        <v>1824</v>
      </c>
      <c r="P54" s="71">
        <f t="shared" si="13"/>
        <v>4254</v>
      </c>
      <c r="Q54" s="71">
        <f t="shared" si="14"/>
        <v>3546</v>
      </c>
      <c r="R54" s="71">
        <f t="shared" si="56"/>
        <v>7057.68</v>
      </c>
      <c r="S54" s="71">
        <f t="shared" si="15"/>
        <v>9174</v>
      </c>
      <c r="T54" s="71">
        <f t="shared" si="16"/>
        <v>52942.32</v>
      </c>
      <c r="U54" s="102" t="s">
        <v>349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</row>
    <row r="55" spans="1:192" s="2" customFormat="1" ht="30" customHeight="1" x14ac:dyDescent="0.25">
      <c r="A55" s="62">
        <v>49</v>
      </c>
      <c r="B55" s="17" t="s">
        <v>152</v>
      </c>
      <c r="C55" s="62" t="s">
        <v>278</v>
      </c>
      <c r="D55" s="17" t="s">
        <v>147</v>
      </c>
      <c r="E55" s="17" t="s">
        <v>1</v>
      </c>
      <c r="F55" s="62" t="s">
        <v>261</v>
      </c>
      <c r="G55" s="63" t="s">
        <v>262</v>
      </c>
      <c r="H55" s="63" t="s">
        <v>262</v>
      </c>
      <c r="I55" s="71">
        <v>55000</v>
      </c>
      <c r="J55" s="74">
        <v>2559.6799999999998</v>
      </c>
      <c r="K55" s="71">
        <v>25</v>
      </c>
      <c r="L55" s="74">
        <f>I55*2.87%</f>
        <v>1578.5</v>
      </c>
      <c r="M55" s="71">
        <f>I55*7.1%</f>
        <v>3904.9999999999995</v>
      </c>
      <c r="N55" s="71">
        <f>I55*1.1%</f>
        <v>605.00000000000011</v>
      </c>
      <c r="O55" s="74">
        <f>I55*3.04%</f>
        <v>1672</v>
      </c>
      <c r="P55" s="71">
        <f>I55*7.09%</f>
        <v>3899.5000000000005</v>
      </c>
      <c r="Q55" s="71">
        <f>+L55+O55</f>
        <v>3250.5</v>
      </c>
      <c r="R55" s="71">
        <f>SUM(J55+K55+L55+O55)</f>
        <v>5835.18</v>
      </c>
      <c r="S55" s="71">
        <f>SUM(M55+N55+P55)</f>
        <v>8409.5</v>
      </c>
      <c r="T55" s="71">
        <f>I55-R55</f>
        <v>49164.82</v>
      </c>
      <c r="U55" s="102" t="s">
        <v>349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</row>
    <row r="56" spans="1:192" s="25" customFormat="1" ht="30" customHeight="1" x14ac:dyDescent="0.25">
      <c r="A56" s="62">
        <v>50</v>
      </c>
      <c r="B56" s="17" t="s">
        <v>406</v>
      </c>
      <c r="C56" s="62" t="s">
        <v>279</v>
      </c>
      <c r="D56" s="17" t="s">
        <v>312</v>
      </c>
      <c r="E56" s="17" t="s">
        <v>65</v>
      </c>
      <c r="F56" s="62" t="s">
        <v>261</v>
      </c>
      <c r="G56" s="63" t="s">
        <v>262</v>
      </c>
      <c r="H56" s="63" t="s">
        <v>262</v>
      </c>
      <c r="I56" s="71">
        <v>46000</v>
      </c>
      <c r="J56" s="74">
        <v>1289.46</v>
      </c>
      <c r="K56" s="71">
        <v>25</v>
      </c>
      <c r="L56" s="74">
        <f t="shared" ref="L56" si="58">I56*2.87%</f>
        <v>1320.2</v>
      </c>
      <c r="M56" s="71">
        <f>I56*7.1%</f>
        <v>3265.9999999999995</v>
      </c>
      <c r="N56" s="71">
        <f>I56*1.1%</f>
        <v>506.00000000000006</v>
      </c>
      <c r="O56" s="74">
        <f>I56*3.04%</f>
        <v>1398.4</v>
      </c>
      <c r="P56" s="71">
        <f>I56*7.09%</f>
        <v>3261.4</v>
      </c>
      <c r="Q56" s="71">
        <f>+L56+O56</f>
        <v>2718.6000000000004</v>
      </c>
      <c r="R56" s="71">
        <f t="shared" ref="R56" si="59">SUM(J56+K56+L56+O56)</f>
        <v>4033.06</v>
      </c>
      <c r="S56" s="71">
        <f t="shared" ref="S56" si="60">SUM(M56+N56+P56)</f>
        <v>7033.4</v>
      </c>
      <c r="T56" s="71">
        <f t="shared" ref="T56" si="61">I56-R56</f>
        <v>41966.94</v>
      </c>
      <c r="U56" s="102" t="s">
        <v>349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</row>
    <row r="57" spans="1:192" s="15" customFormat="1" ht="30" customHeight="1" x14ac:dyDescent="0.25">
      <c r="A57" s="62">
        <v>51</v>
      </c>
      <c r="B57" s="21" t="s">
        <v>356</v>
      </c>
      <c r="C57" s="76" t="s">
        <v>278</v>
      </c>
      <c r="D57" s="17" t="s">
        <v>147</v>
      </c>
      <c r="E57" s="75" t="s">
        <v>357</v>
      </c>
      <c r="F57" s="76" t="s">
        <v>261</v>
      </c>
      <c r="G57" s="77" t="s">
        <v>262</v>
      </c>
      <c r="H57" s="78" t="s">
        <v>262</v>
      </c>
      <c r="I57" s="79">
        <v>190000</v>
      </c>
      <c r="J57" s="80">
        <v>33275.620000000003</v>
      </c>
      <c r="K57" s="81">
        <v>25</v>
      </c>
      <c r="L57" s="74">
        <f t="shared" si="17"/>
        <v>5453</v>
      </c>
      <c r="M57" s="71">
        <f t="shared" si="9"/>
        <v>13489.999999999998</v>
      </c>
      <c r="N57" s="71">
        <f t="shared" si="11"/>
        <v>2090</v>
      </c>
      <c r="O57" s="74">
        <v>5776</v>
      </c>
      <c r="P57" s="71">
        <f t="shared" si="13"/>
        <v>13471</v>
      </c>
      <c r="Q57" s="71">
        <f t="shared" si="14"/>
        <v>11229</v>
      </c>
      <c r="R57" s="71">
        <f t="shared" si="56"/>
        <v>44529.62</v>
      </c>
      <c r="S57" s="71">
        <f t="shared" si="15"/>
        <v>29051</v>
      </c>
      <c r="T57" s="71">
        <f t="shared" si="16"/>
        <v>145470.38</v>
      </c>
      <c r="U57" s="102" t="s">
        <v>349</v>
      </c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</row>
    <row r="58" spans="1:192" s="2" customFormat="1" ht="30" customHeight="1" x14ac:dyDescent="0.25">
      <c r="A58" s="62">
        <v>52</v>
      </c>
      <c r="B58" s="17" t="s">
        <v>146</v>
      </c>
      <c r="C58" s="62" t="s">
        <v>278</v>
      </c>
      <c r="D58" s="17" t="s">
        <v>147</v>
      </c>
      <c r="E58" s="17" t="s">
        <v>19</v>
      </c>
      <c r="F58" s="62" t="s">
        <v>261</v>
      </c>
      <c r="G58" s="63" t="s">
        <v>262</v>
      </c>
      <c r="H58" s="63" t="s">
        <v>262</v>
      </c>
      <c r="I58" s="71">
        <v>60000</v>
      </c>
      <c r="J58" s="74">
        <v>3486.68</v>
      </c>
      <c r="K58" s="71">
        <v>25</v>
      </c>
      <c r="L58" s="74">
        <f t="shared" si="17"/>
        <v>1722</v>
      </c>
      <c r="M58" s="71">
        <f t="shared" ref="M58:M76" si="62">I58*7.1%</f>
        <v>4260</v>
      </c>
      <c r="N58" s="71">
        <f t="shared" ref="N58:N75" si="63">I58*1.1%</f>
        <v>660.00000000000011</v>
      </c>
      <c r="O58" s="74">
        <f t="shared" si="57"/>
        <v>1824</v>
      </c>
      <c r="P58" s="71">
        <f t="shared" ref="P58:P75" si="64">I58*7.09%</f>
        <v>4254</v>
      </c>
      <c r="Q58" s="71">
        <f t="shared" ref="Q58:Q75" si="65">+L58+O58</f>
        <v>3546</v>
      </c>
      <c r="R58" s="71">
        <f>SUM(J58+K58+L58+O58)</f>
        <v>7057.68</v>
      </c>
      <c r="S58" s="71">
        <f>SUM(M58+N58+P58)</f>
        <v>9174</v>
      </c>
      <c r="T58" s="71">
        <f>I58-R58</f>
        <v>52942.32</v>
      </c>
      <c r="U58" s="102" t="s">
        <v>349</v>
      </c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</row>
    <row r="59" spans="1:192" s="2" customFormat="1" ht="30" customHeight="1" x14ac:dyDescent="0.25">
      <c r="A59" s="62">
        <v>53</v>
      </c>
      <c r="B59" s="17" t="s">
        <v>24</v>
      </c>
      <c r="C59" s="62" t="s">
        <v>279</v>
      </c>
      <c r="D59" s="17" t="s">
        <v>312</v>
      </c>
      <c r="E59" s="17" t="s">
        <v>1</v>
      </c>
      <c r="F59" s="62" t="s">
        <v>261</v>
      </c>
      <c r="G59" s="63" t="s">
        <v>262</v>
      </c>
      <c r="H59" s="63" t="s">
        <v>262</v>
      </c>
      <c r="I59" s="71">
        <v>55000</v>
      </c>
      <c r="J59" s="74">
        <v>2559.6799999999998</v>
      </c>
      <c r="K59" s="71">
        <v>25</v>
      </c>
      <c r="L59" s="74">
        <f t="shared" si="17"/>
        <v>1578.5</v>
      </c>
      <c r="M59" s="71">
        <f t="shared" si="62"/>
        <v>3904.9999999999995</v>
      </c>
      <c r="N59" s="71">
        <f t="shared" si="63"/>
        <v>605.00000000000011</v>
      </c>
      <c r="O59" s="74">
        <f t="shared" si="57"/>
        <v>1672</v>
      </c>
      <c r="P59" s="71">
        <f t="shared" si="64"/>
        <v>3899.5000000000005</v>
      </c>
      <c r="Q59" s="71">
        <f t="shared" si="65"/>
        <v>3250.5</v>
      </c>
      <c r="R59" s="71">
        <f>SUM(J59+K59+L59+O59)</f>
        <v>5835.18</v>
      </c>
      <c r="S59" s="71">
        <f>SUM(M59+N59+P59)</f>
        <v>8409.5</v>
      </c>
      <c r="T59" s="71">
        <f>I59-R59</f>
        <v>49164.82</v>
      </c>
      <c r="U59" s="102" t="s">
        <v>349</v>
      </c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</row>
    <row r="60" spans="1:192" s="2" customFormat="1" ht="30" customHeight="1" x14ac:dyDescent="0.25">
      <c r="A60" s="62">
        <v>54</v>
      </c>
      <c r="B60" s="17" t="s">
        <v>358</v>
      </c>
      <c r="C60" s="62" t="s">
        <v>278</v>
      </c>
      <c r="D60" s="17" t="s">
        <v>312</v>
      </c>
      <c r="E60" s="17" t="s">
        <v>359</v>
      </c>
      <c r="F60" s="62" t="s">
        <v>261</v>
      </c>
      <c r="G60" s="63" t="s">
        <v>262</v>
      </c>
      <c r="H60" s="63" t="s">
        <v>262</v>
      </c>
      <c r="I60" s="71">
        <v>61000</v>
      </c>
      <c r="J60" s="74">
        <v>3674.86</v>
      </c>
      <c r="K60" s="71">
        <v>25</v>
      </c>
      <c r="L60" s="74">
        <f t="shared" si="17"/>
        <v>1750.7</v>
      </c>
      <c r="M60" s="71">
        <f t="shared" si="62"/>
        <v>4331</v>
      </c>
      <c r="N60" s="71">
        <f t="shared" si="63"/>
        <v>671.00000000000011</v>
      </c>
      <c r="O60" s="74">
        <f t="shared" si="57"/>
        <v>1854.4</v>
      </c>
      <c r="P60" s="71">
        <f t="shared" si="64"/>
        <v>4324.9000000000005</v>
      </c>
      <c r="Q60" s="71">
        <f t="shared" si="65"/>
        <v>3605.1000000000004</v>
      </c>
      <c r="R60" s="71">
        <f>SUM(J60+K60+L60+O60)</f>
        <v>7304.9600000000009</v>
      </c>
      <c r="S60" s="71">
        <f>SUM(M60+N60+P60)</f>
        <v>9326.9000000000015</v>
      </c>
      <c r="T60" s="71">
        <f>I60-R60</f>
        <v>53695.040000000001</v>
      </c>
      <c r="U60" s="102" t="s">
        <v>349</v>
      </c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</row>
    <row r="61" spans="1:192" s="2" customFormat="1" ht="30" customHeight="1" x14ac:dyDescent="0.25">
      <c r="A61" s="62">
        <v>55</v>
      </c>
      <c r="B61" s="28" t="s">
        <v>346</v>
      </c>
      <c r="C61" s="64" t="s">
        <v>278</v>
      </c>
      <c r="D61" s="28" t="s">
        <v>312</v>
      </c>
      <c r="E61" s="28" t="s">
        <v>241</v>
      </c>
      <c r="F61" s="64" t="s">
        <v>261</v>
      </c>
      <c r="G61" s="65" t="s">
        <v>262</v>
      </c>
      <c r="H61" s="65" t="s">
        <v>262</v>
      </c>
      <c r="I61" s="74">
        <v>46000</v>
      </c>
      <c r="J61" s="74">
        <v>1289.46</v>
      </c>
      <c r="K61" s="74">
        <v>25</v>
      </c>
      <c r="L61" s="74">
        <f>I61*2.87%</f>
        <v>1320.2</v>
      </c>
      <c r="M61" s="74">
        <f>I61*7.1%</f>
        <v>3265.9999999999995</v>
      </c>
      <c r="N61" s="74">
        <f>I61*1.1%</f>
        <v>506.00000000000006</v>
      </c>
      <c r="O61" s="74">
        <f>I61*3.04%</f>
        <v>1398.4</v>
      </c>
      <c r="P61" s="74">
        <f>I61*7.09%</f>
        <v>3261.4</v>
      </c>
      <c r="Q61" s="74">
        <f>+L61+O61</f>
        <v>2718.6000000000004</v>
      </c>
      <c r="R61" s="74">
        <f>SUM(J61+K61+L61+O61)</f>
        <v>4033.06</v>
      </c>
      <c r="S61" s="74">
        <f>SUM(M61+N61+P61)</f>
        <v>7033.4</v>
      </c>
      <c r="T61" s="74">
        <f>I61-R61</f>
        <v>41966.94</v>
      </c>
      <c r="U61" s="103" t="s">
        <v>349</v>
      </c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</row>
    <row r="62" spans="1:192" s="2" customFormat="1" ht="30" customHeight="1" x14ac:dyDescent="0.25">
      <c r="A62" s="62">
        <v>56</v>
      </c>
      <c r="B62" s="17" t="s">
        <v>296</v>
      </c>
      <c r="C62" s="62" t="s">
        <v>279</v>
      </c>
      <c r="D62" s="17" t="s">
        <v>62</v>
      </c>
      <c r="E62" s="17" t="s">
        <v>71</v>
      </c>
      <c r="F62" s="62" t="s">
        <v>261</v>
      </c>
      <c r="G62" s="63" t="s">
        <v>262</v>
      </c>
      <c r="H62" s="63" t="s">
        <v>262</v>
      </c>
      <c r="I62" s="71">
        <v>45000</v>
      </c>
      <c r="J62" s="74">
        <v>1148.33</v>
      </c>
      <c r="K62" s="71">
        <v>25</v>
      </c>
      <c r="L62" s="74">
        <f t="shared" ref="L62" si="66">I62*2.87%</f>
        <v>1291.5</v>
      </c>
      <c r="M62" s="71">
        <f t="shared" si="62"/>
        <v>3194.9999999999995</v>
      </c>
      <c r="N62" s="71">
        <f t="shared" si="63"/>
        <v>495.00000000000006</v>
      </c>
      <c r="O62" s="74">
        <f t="shared" si="57"/>
        <v>1368</v>
      </c>
      <c r="P62" s="71">
        <f t="shared" si="64"/>
        <v>3190.5</v>
      </c>
      <c r="Q62" s="71">
        <f t="shared" si="65"/>
        <v>2659.5</v>
      </c>
      <c r="R62" s="71">
        <f t="shared" ref="R62" si="67">SUM(J62+K62+L62+O62)</f>
        <v>3832.83</v>
      </c>
      <c r="S62" s="71">
        <f t="shared" ref="S62" si="68">SUM(M62+N62+P62)</f>
        <v>6880.5</v>
      </c>
      <c r="T62" s="71">
        <f t="shared" ref="T62" si="69">I62-R62</f>
        <v>41167.17</v>
      </c>
      <c r="U62" s="102" t="s">
        <v>349</v>
      </c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</row>
    <row r="63" spans="1:192" s="2" customFormat="1" ht="30" customHeight="1" x14ac:dyDescent="0.25">
      <c r="A63" s="62">
        <v>57</v>
      </c>
      <c r="B63" s="17" t="s">
        <v>244</v>
      </c>
      <c r="C63" s="62" t="s">
        <v>278</v>
      </c>
      <c r="D63" s="17" t="s">
        <v>312</v>
      </c>
      <c r="E63" s="17" t="s">
        <v>65</v>
      </c>
      <c r="F63" s="62" t="s">
        <v>261</v>
      </c>
      <c r="G63" s="63" t="s">
        <v>262</v>
      </c>
      <c r="H63" s="63" t="s">
        <v>262</v>
      </c>
      <c r="I63" s="71">
        <v>46000</v>
      </c>
      <c r="J63" s="74">
        <v>1032.1400000000001</v>
      </c>
      <c r="K63" s="71">
        <v>25</v>
      </c>
      <c r="L63" s="74">
        <f t="shared" si="17"/>
        <v>1320.2</v>
      </c>
      <c r="M63" s="71">
        <f>I63*7.1%</f>
        <v>3265.9999999999995</v>
      </c>
      <c r="N63" s="71">
        <f>I63*1.1%</f>
        <v>506.00000000000006</v>
      </c>
      <c r="O63" s="74">
        <f>I63*3.04%</f>
        <v>1398.4</v>
      </c>
      <c r="P63" s="71">
        <f>I63*7.09%</f>
        <v>3261.4</v>
      </c>
      <c r="Q63" s="71">
        <f>+L63+O63</f>
        <v>2718.6000000000004</v>
      </c>
      <c r="R63" s="71">
        <f t="shared" ref="R63:R67" si="70">SUM(J63+K63+L63+O63)</f>
        <v>3775.7400000000002</v>
      </c>
      <c r="S63" s="71">
        <f t="shared" ref="S63:S67" si="71">SUM(M63+N63+P63)</f>
        <v>7033.4</v>
      </c>
      <c r="T63" s="71">
        <f t="shared" ref="T63:T67" si="72">I63-R63</f>
        <v>42224.26</v>
      </c>
      <c r="U63" s="102" t="s">
        <v>349</v>
      </c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</row>
    <row r="64" spans="1:192" s="25" customFormat="1" ht="30" customHeight="1" x14ac:dyDescent="0.25">
      <c r="A64" s="62">
        <v>58</v>
      </c>
      <c r="B64" s="17" t="s">
        <v>310</v>
      </c>
      <c r="C64" s="62" t="s">
        <v>279</v>
      </c>
      <c r="D64" s="17" t="s">
        <v>312</v>
      </c>
      <c r="E64" s="17" t="s">
        <v>311</v>
      </c>
      <c r="F64" s="62" t="s">
        <v>261</v>
      </c>
      <c r="G64" s="63" t="s">
        <v>262</v>
      </c>
      <c r="H64" s="63" t="s">
        <v>262</v>
      </c>
      <c r="I64" s="71">
        <v>65000</v>
      </c>
      <c r="J64" s="74">
        <v>4084.48</v>
      </c>
      <c r="K64" s="71">
        <v>25</v>
      </c>
      <c r="L64" s="74">
        <f t="shared" si="17"/>
        <v>1865.5</v>
      </c>
      <c r="M64" s="71">
        <f>I64*7.1%</f>
        <v>4615</v>
      </c>
      <c r="N64" s="71">
        <f>I64*1.1%</f>
        <v>715.00000000000011</v>
      </c>
      <c r="O64" s="74">
        <f>I64*3.04%</f>
        <v>1976</v>
      </c>
      <c r="P64" s="71">
        <f>I64*7.09%</f>
        <v>4608.5</v>
      </c>
      <c r="Q64" s="71">
        <f>+L64+O64</f>
        <v>3841.5</v>
      </c>
      <c r="R64" s="71">
        <f>SUM(J64+K64+L64+O64)</f>
        <v>7950.98</v>
      </c>
      <c r="S64" s="71">
        <f>SUM(M64+N64+P64)</f>
        <v>9938.5</v>
      </c>
      <c r="T64" s="71">
        <f>I64-R64</f>
        <v>57049.020000000004</v>
      </c>
      <c r="U64" s="102" t="s">
        <v>349</v>
      </c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</row>
    <row r="65" spans="1:191" s="2" customFormat="1" ht="30" customHeight="1" x14ac:dyDescent="0.25">
      <c r="A65" s="62">
        <v>59</v>
      </c>
      <c r="B65" s="17" t="s">
        <v>380</v>
      </c>
      <c r="C65" s="62" t="s">
        <v>279</v>
      </c>
      <c r="D65" s="17" t="s">
        <v>312</v>
      </c>
      <c r="E65" s="17" t="s">
        <v>19</v>
      </c>
      <c r="F65" s="62" t="s">
        <v>261</v>
      </c>
      <c r="G65" s="63" t="s">
        <v>262</v>
      </c>
      <c r="H65" s="63" t="s">
        <v>262</v>
      </c>
      <c r="I65" s="71">
        <v>60000</v>
      </c>
      <c r="J65" s="74">
        <v>3486.68</v>
      </c>
      <c r="K65" s="71">
        <v>25</v>
      </c>
      <c r="L65" s="74">
        <v>1722</v>
      </c>
      <c r="M65" s="71">
        <f>I65*7.1%</f>
        <v>4260</v>
      </c>
      <c r="N65" s="71"/>
      <c r="O65" s="74">
        <v>1824</v>
      </c>
      <c r="P65" s="71">
        <f>I65*7.09%</f>
        <v>4254</v>
      </c>
      <c r="Q65" s="71">
        <f>+L65+O65</f>
        <v>3546</v>
      </c>
      <c r="R65" s="71">
        <f>SUM(J65+K65+L65+O65)</f>
        <v>7057.68</v>
      </c>
      <c r="S65" s="71">
        <f>SUM(M65+N65+P65)</f>
        <v>8514</v>
      </c>
      <c r="T65" s="71">
        <f>I65-R65</f>
        <v>52942.32</v>
      </c>
      <c r="U65" s="102" t="s">
        <v>349</v>
      </c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</row>
    <row r="66" spans="1:191" s="2" customFormat="1" ht="30" customHeight="1" x14ac:dyDescent="0.25">
      <c r="A66" s="62">
        <v>60</v>
      </c>
      <c r="B66" s="17" t="s">
        <v>61</v>
      </c>
      <c r="C66" s="62" t="s">
        <v>279</v>
      </c>
      <c r="D66" s="17" t="s">
        <v>312</v>
      </c>
      <c r="E66" s="17" t="s">
        <v>49</v>
      </c>
      <c r="F66" s="62" t="s">
        <v>261</v>
      </c>
      <c r="G66" s="63" t="s">
        <v>262</v>
      </c>
      <c r="H66" s="63" t="s">
        <v>262</v>
      </c>
      <c r="I66" s="71">
        <v>25000</v>
      </c>
      <c r="J66" s="74">
        <v>0</v>
      </c>
      <c r="K66" s="71">
        <v>25</v>
      </c>
      <c r="L66" s="74">
        <f t="shared" si="17"/>
        <v>717.5</v>
      </c>
      <c r="M66" s="71">
        <f t="shared" si="62"/>
        <v>1774.9999999999998</v>
      </c>
      <c r="N66" s="71">
        <f t="shared" si="63"/>
        <v>275</v>
      </c>
      <c r="O66" s="74">
        <f t="shared" si="57"/>
        <v>760</v>
      </c>
      <c r="P66" s="71">
        <f t="shared" si="64"/>
        <v>1772.5000000000002</v>
      </c>
      <c r="Q66" s="71">
        <f t="shared" si="65"/>
        <v>1477.5</v>
      </c>
      <c r="R66" s="71">
        <f t="shared" si="70"/>
        <v>1502.5</v>
      </c>
      <c r="S66" s="71">
        <f t="shared" si="71"/>
        <v>3822.5</v>
      </c>
      <c r="T66" s="71">
        <f t="shared" si="72"/>
        <v>23497.5</v>
      </c>
      <c r="U66" s="102" t="s">
        <v>349</v>
      </c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</row>
    <row r="67" spans="1:191" s="2" customFormat="1" ht="30" customHeight="1" x14ac:dyDescent="0.25">
      <c r="A67" s="62">
        <v>61</v>
      </c>
      <c r="B67" s="17" t="s">
        <v>424</v>
      </c>
      <c r="C67" s="62" t="s">
        <v>279</v>
      </c>
      <c r="D67" s="17" t="s">
        <v>422</v>
      </c>
      <c r="E67" s="17" t="s">
        <v>423</v>
      </c>
      <c r="F67" s="62" t="s">
        <v>261</v>
      </c>
      <c r="G67" s="63" t="s">
        <v>262</v>
      </c>
      <c r="H67" s="63" t="s">
        <v>262</v>
      </c>
      <c r="I67" s="71">
        <v>40000</v>
      </c>
      <c r="J67" s="74">
        <v>442.65</v>
      </c>
      <c r="K67" s="71">
        <v>25</v>
      </c>
      <c r="L67" s="74">
        <f t="shared" si="17"/>
        <v>1148</v>
      </c>
      <c r="M67" s="71">
        <f t="shared" si="62"/>
        <v>2839.9999999999995</v>
      </c>
      <c r="N67" s="71">
        <f t="shared" si="63"/>
        <v>440.00000000000006</v>
      </c>
      <c r="O67" s="74">
        <f t="shared" si="57"/>
        <v>1216</v>
      </c>
      <c r="P67" s="71">
        <f t="shared" si="64"/>
        <v>2836</v>
      </c>
      <c r="Q67" s="71">
        <f t="shared" si="65"/>
        <v>2364</v>
      </c>
      <c r="R67" s="71">
        <f t="shared" si="70"/>
        <v>2831.65</v>
      </c>
      <c r="S67" s="71">
        <f t="shared" si="71"/>
        <v>6116</v>
      </c>
      <c r="T67" s="71">
        <f t="shared" si="72"/>
        <v>37168.35</v>
      </c>
      <c r="U67" s="102" t="s">
        <v>349</v>
      </c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</row>
    <row r="68" spans="1:191" s="2" customFormat="1" ht="30" customHeight="1" x14ac:dyDescent="0.25">
      <c r="A68" s="62">
        <v>62</v>
      </c>
      <c r="B68" s="17" t="s">
        <v>281</v>
      </c>
      <c r="C68" s="62" t="s">
        <v>279</v>
      </c>
      <c r="D68" s="17" t="s">
        <v>43</v>
      </c>
      <c r="E68" s="17" t="s">
        <v>19</v>
      </c>
      <c r="F68" s="62" t="s">
        <v>261</v>
      </c>
      <c r="G68" s="63" t="s">
        <v>262</v>
      </c>
      <c r="H68" s="63" t="s">
        <v>262</v>
      </c>
      <c r="I68" s="71">
        <v>110000</v>
      </c>
      <c r="J68" s="74">
        <v>14457.62</v>
      </c>
      <c r="K68" s="71">
        <v>25</v>
      </c>
      <c r="L68" s="74">
        <f t="shared" si="17"/>
        <v>3157</v>
      </c>
      <c r="M68" s="71">
        <f t="shared" si="62"/>
        <v>7809.9999999999991</v>
      </c>
      <c r="N68" s="71">
        <f t="shared" si="63"/>
        <v>1210.0000000000002</v>
      </c>
      <c r="O68" s="74">
        <f t="shared" si="57"/>
        <v>3344</v>
      </c>
      <c r="P68" s="71">
        <f t="shared" si="64"/>
        <v>7799.0000000000009</v>
      </c>
      <c r="Q68" s="71">
        <f t="shared" si="65"/>
        <v>6501</v>
      </c>
      <c r="R68" s="71">
        <f t="shared" ref="R68:R69" si="73">SUM(J68+K68+L68+O68)</f>
        <v>20983.620000000003</v>
      </c>
      <c r="S68" s="71">
        <f t="shared" ref="S68:S69" si="74">SUM(M68+N68+P68)</f>
        <v>16819</v>
      </c>
      <c r="T68" s="71">
        <f t="shared" ref="T68:T69" si="75">I68-R68</f>
        <v>89016.38</v>
      </c>
      <c r="U68" s="102" t="s">
        <v>349</v>
      </c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</row>
    <row r="69" spans="1:191" s="2" customFormat="1" ht="30" customHeight="1" x14ac:dyDescent="0.25">
      <c r="A69" s="62">
        <v>63</v>
      </c>
      <c r="B69" s="17" t="s">
        <v>354</v>
      </c>
      <c r="C69" s="62" t="s">
        <v>279</v>
      </c>
      <c r="D69" s="17" t="s">
        <v>43</v>
      </c>
      <c r="E69" s="17" t="s">
        <v>355</v>
      </c>
      <c r="F69" s="62" t="s">
        <v>261</v>
      </c>
      <c r="G69" s="63" t="s">
        <v>262</v>
      </c>
      <c r="H69" s="63" t="s">
        <v>262</v>
      </c>
      <c r="I69" s="71">
        <v>28000</v>
      </c>
      <c r="J69" s="74">
        <v>0</v>
      </c>
      <c r="K69" s="71">
        <v>25</v>
      </c>
      <c r="L69" s="74">
        <f t="shared" si="17"/>
        <v>803.6</v>
      </c>
      <c r="M69" s="71">
        <f t="shared" si="62"/>
        <v>1987.9999999999998</v>
      </c>
      <c r="N69" s="71">
        <f t="shared" si="63"/>
        <v>308.00000000000006</v>
      </c>
      <c r="O69" s="74">
        <f t="shared" si="57"/>
        <v>851.2</v>
      </c>
      <c r="P69" s="71">
        <f t="shared" si="64"/>
        <v>1985.2</v>
      </c>
      <c r="Q69" s="71">
        <f t="shared" si="65"/>
        <v>1654.8000000000002</v>
      </c>
      <c r="R69" s="71">
        <f t="shared" si="73"/>
        <v>1679.8000000000002</v>
      </c>
      <c r="S69" s="71">
        <f t="shared" si="74"/>
        <v>4281.2</v>
      </c>
      <c r="T69" s="71">
        <f t="shared" si="75"/>
        <v>26320.2</v>
      </c>
      <c r="U69" s="102" t="s">
        <v>349</v>
      </c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</row>
    <row r="70" spans="1:191" s="2" customFormat="1" ht="30" customHeight="1" x14ac:dyDescent="0.25">
      <c r="A70" s="62">
        <v>64</v>
      </c>
      <c r="B70" s="17" t="s">
        <v>204</v>
      </c>
      <c r="C70" s="62" t="s">
        <v>279</v>
      </c>
      <c r="D70" s="17" t="s">
        <v>43</v>
      </c>
      <c r="E70" s="17" t="s">
        <v>201</v>
      </c>
      <c r="F70" s="62" t="s">
        <v>261</v>
      </c>
      <c r="G70" s="63" t="s">
        <v>262</v>
      </c>
      <c r="H70" s="63" t="s">
        <v>262</v>
      </c>
      <c r="I70" s="71">
        <v>75000</v>
      </c>
      <c r="J70" s="74">
        <v>6309.38</v>
      </c>
      <c r="K70" s="71">
        <v>25</v>
      </c>
      <c r="L70" s="74">
        <f>I70*2.87%</f>
        <v>2152.5</v>
      </c>
      <c r="M70" s="71">
        <f>I70*7.1%</f>
        <v>5324.9999999999991</v>
      </c>
      <c r="N70" s="71">
        <f>I70*1.1%</f>
        <v>825.00000000000011</v>
      </c>
      <c r="O70" s="74">
        <f>I70*3.04%</f>
        <v>2280</v>
      </c>
      <c r="P70" s="71">
        <f>I70*7.09%</f>
        <v>5317.5</v>
      </c>
      <c r="Q70" s="71">
        <f>+L70+O70</f>
        <v>4432.5</v>
      </c>
      <c r="R70" s="71">
        <f>SUM(J70+K70+L70+O70)</f>
        <v>10766.880000000001</v>
      </c>
      <c r="S70" s="71">
        <f>SUM(M70+N70+P70)</f>
        <v>11467.5</v>
      </c>
      <c r="T70" s="71">
        <f>I70-R70</f>
        <v>64233.119999999995</v>
      </c>
      <c r="U70" s="102" t="s">
        <v>349</v>
      </c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</row>
    <row r="71" spans="1:191" s="2" customFormat="1" ht="30" customHeight="1" x14ac:dyDescent="0.25">
      <c r="A71" s="62">
        <v>65</v>
      </c>
      <c r="B71" s="17" t="s">
        <v>309</v>
      </c>
      <c r="C71" s="62" t="s">
        <v>279</v>
      </c>
      <c r="D71" s="17" t="s">
        <v>42</v>
      </c>
      <c r="E71" s="17" t="s">
        <v>20</v>
      </c>
      <c r="F71" s="62" t="s">
        <v>261</v>
      </c>
      <c r="G71" s="63" t="s">
        <v>262</v>
      </c>
      <c r="H71" s="63" t="s">
        <v>262</v>
      </c>
      <c r="I71" s="71">
        <v>155000</v>
      </c>
      <c r="J71" s="74">
        <v>25042.74</v>
      </c>
      <c r="K71" s="71">
        <v>25</v>
      </c>
      <c r="L71" s="74">
        <f t="shared" si="17"/>
        <v>4448.5</v>
      </c>
      <c r="M71" s="71">
        <f t="shared" si="62"/>
        <v>11004.999999999998</v>
      </c>
      <c r="N71" s="71">
        <f t="shared" si="63"/>
        <v>1705.0000000000002</v>
      </c>
      <c r="O71" s="74">
        <f t="shared" si="57"/>
        <v>4712</v>
      </c>
      <c r="P71" s="71">
        <f t="shared" si="64"/>
        <v>10989.5</v>
      </c>
      <c r="Q71" s="71">
        <f t="shared" si="65"/>
        <v>9160.5</v>
      </c>
      <c r="R71" s="71">
        <f>SUM(J71+K71+L71+O71)</f>
        <v>34228.240000000005</v>
      </c>
      <c r="S71" s="71">
        <f>SUM(M71+N71+P71)</f>
        <v>23699.5</v>
      </c>
      <c r="T71" s="71">
        <f t="shared" ref="T71:T75" si="76">I71-R71</f>
        <v>120771.76</v>
      </c>
      <c r="U71" s="102" t="s">
        <v>349</v>
      </c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</row>
    <row r="72" spans="1:191" s="2" customFormat="1" ht="30" customHeight="1" x14ac:dyDescent="0.25">
      <c r="A72" s="62">
        <v>66</v>
      </c>
      <c r="B72" s="17" t="s">
        <v>232</v>
      </c>
      <c r="C72" s="62" t="s">
        <v>279</v>
      </c>
      <c r="D72" s="17" t="s">
        <v>42</v>
      </c>
      <c r="E72" s="17" t="s">
        <v>1</v>
      </c>
      <c r="F72" s="62" t="s">
        <v>261</v>
      </c>
      <c r="G72" s="63" t="s">
        <v>262</v>
      </c>
      <c r="H72" s="63" t="s">
        <v>262</v>
      </c>
      <c r="I72" s="71">
        <v>50000</v>
      </c>
      <c r="J72" s="74">
        <v>1596.68</v>
      </c>
      <c r="K72" s="71">
        <v>25</v>
      </c>
      <c r="L72" s="74">
        <f>I72*2.87%</f>
        <v>1435</v>
      </c>
      <c r="M72" s="71">
        <f>I72*7.1%</f>
        <v>3549.9999999999995</v>
      </c>
      <c r="N72" s="71">
        <f>I72*1.1%</f>
        <v>550</v>
      </c>
      <c r="O72" s="74">
        <f>I72*3.04%</f>
        <v>1520</v>
      </c>
      <c r="P72" s="71">
        <f>I72*7.09%</f>
        <v>3545.0000000000005</v>
      </c>
      <c r="Q72" s="71">
        <f>+L72+O72</f>
        <v>2955</v>
      </c>
      <c r="R72" s="71">
        <f>SUM(J72+K72+L72+O72)</f>
        <v>4576.68</v>
      </c>
      <c r="S72" s="71">
        <f>SUM(M72+N72+P72)</f>
        <v>7645</v>
      </c>
      <c r="T72" s="71">
        <f>I72-R72</f>
        <v>45423.32</v>
      </c>
      <c r="U72" s="102" t="s">
        <v>349</v>
      </c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</row>
    <row r="73" spans="1:191" s="2" customFormat="1" ht="30" customHeight="1" x14ac:dyDescent="0.25">
      <c r="A73" s="62">
        <v>67</v>
      </c>
      <c r="B73" s="17" t="s">
        <v>238</v>
      </c>
      <c r="C73" s="62" t="s">
        <v>279</v>
      </c>
      <c r="D73" s="17" t="s">
        <v>42</v>
      </c>
      <c r="E73" s="17" t="s">
        <v>1</v>
      </c>
      <c r="F73" s="62" t="s">
        <v>261</v>
      </c>
      <c r="G73" s="63" t="s">
        <v>262</v>
      </c>
      <c r="H73" s="63" t="s">
        <v>262</v>
      </c>
      <c r="I73" s="71">
        <v>61000</v>
      </c>
      <c r="J73" s="74">
        <v>3674.86</v>
      </c>
      <c r="K73" s="71">
        <v>25</v>
      </c>
      <c r="L73" s="74">
        <f>I73*2.87%</f>
        <v>1750.7</v>
      </c>
      <c r="M73" s="71">
        <f>I73*7.1%</f>
        <v>4331</v>
      </c>
      <c r="N73" s="71">
        <f>I73*1.1%</f>
        <v>671.00000000000011</v>
      </c>
      <c r="O73" s="74">
        <f>I73*3.04%</f>
        <v>1854.4</v>
      </c>
      <c r="P73" s="71">
        <f>I73*7.09%</f>
        <v>4324.9000000000005</v>
      </c>
      <c r="Q73" s="71">
        <f>+L73+O73</f>
        <v>3605.1000000000004</v>
      </c>
      <c r="R73" s="71">
        <f>SUM(J73+K73+L73+O73)</f>
        <v>7304.9600000000009</v>
      </c>
      <c r="S73" s="71">
        <f>SUM(M73+N73+P73)</f>
        <v>9326.9000000000015</v>
      </c>
      <c r="T73" s="71">
        <f>I73-R73</f>
        <v>53695.040000000001</v>
      </c>
      <c r="U73" s="102" t="s">
        <v>349</v>
      </c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</row>
    <row r="74" spans="1:191" s="2" customFormat="1" ht="30" customHeight="1" x14ac:dyDescent="0.25">
      <c r="A74" s="62">
        <v>68</v>
      </c>
      <c r="B74" s="17" t="s">
        <v>334</v>
      </c>
      <c r="C74" s="62" t="s">
        <v>278</v>
      </c>
      <c r="D74" s="17" t="s">
        <v>42</v>
      </c>
      <c r="E74" s="17" t="s">
        <v>71</v>
      </c>
      <c r="F74" s="62" t="s">
        <v>261</v>
      </c>
      <c r="G74" s="63" t="s">
        <v>262</v>
      </c>
      <c r="H74" s="63" t="s">
        <v>262</v>
      </c>
      <c r="I74" s="71">
        <v>61000</v>
      </c>
      <c r="J74" s="74">
        <v>3674.86</v>
      </c>
      <c r="K74" s="71">
        <v>25</v>
      </c>
      <c r="L74" s="74">
        <f t="shared" si="17"/>
        <v>1750.7</v>
      </c>
      <c r="M74" s="71">
        <f t="shared" si="62"/>
        <v>4331</v>
      </c>
      <c r="N74" s="71">
        <f t="shared" si="63"/>
        <v>671.00000000000011</v>
      </c>
      <c r="O74" s="74">
        <f t="shared" si="57"/>
        <v>1854.4</v>
      </c>
      <c r="P74" s="71">
        <f t="shared" si="64"/>
        <v>4324.9000000000005</v>
      </c>
      <c r="Q74" s="71">
        <f t="shared" si="65"/>
        <v>3605.1000000000004</v>
      </c>
      <c r="R74" s="71">
        <f t="shared" ref="R74:R75" si="77">SUM(J74+K74+L74+O74)</f>
        <v>7304.9600000000009</v>
      </c>
      <c r="S74" s="71">
        <f t="shared" ref="S74:S75" si="78">SUM(M74+N74+P74)</f>
        <v>9326.9000000000015</v>
      </c>
      <c r="T74" s="71">
        <f t="shared" si="76"/>
        <v>53695.040000000001</v>
      </c>
      <c r="U74" s="102" t="s">
        <v>349</v>
      </c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</row>
    <row r="75" spans="1:191" s="2" customFormat="1" ht="30" customHeight="1" x14ac:dyDescent="0.25">
      <c r="A75" s="62">
        <v>69</v>
      </c>
      <c r="B75" s="17" t="s">
        <v>351</v>
      </c>
      <c r="C75" s="62" t="s">
        <v>279</v>
      </c>
      <c r="D75" s="17" t="s">
        <v>42</v>
      </c>
      <c r="E75" s="17" t="s">
        <v>71</v>
      </c>
      <c r="F75" s="62" t="s">
        <v>261</v>
      </c>
      <c r="G75" s="63" t="s">
        <v>262</v>
      </c>
      <c r="H75" s="63" t="s">
        <v>262</v>
      </c>
      <c r="I75" s="71">
        <v>46000</v>
      </c>
      <c r="J75" s="74">
        <v>1289.46</v>
      </c>
      <c r="K75" s="71">
        <v>25</v>
      </c>
      <c r="L75" s="74">
        <f t="shared" si="17"/>
        <v>1320.2</v>
      </c>
      <c r="M75" s="71">
        <f t="shared" si="62"/>
        <v>3265.9999999999995</v>
      </c>
      <c r="N75" s="71">
        <f t="shared" si="63"/>
        <v>506.00000000000006</v>
      </c>
      <c r="O75" s="74">
        <f t="shared" si="57"/>
        <v>1398.4</v>
      </c>
      <c r="P75" s="71">
        <f t="shared" si="64"/>
        <v>3261.4</v>
      </c>
      <c r="Q75" s="71">
        <f t="shared" si="65"/>
        <v>2718.6000000000004</v>
      </c>
      <c r="R75" s="71">
        <f t="shared" si="77"/>
        <v>4033.06</v>
      </c>
      <c r="S75" s="71">
        <f t="shared" si="78"/>
        <v>7033.4</v>
      </c>
      <c r="T75" s="71">
        <f t="shared" si="76"/>
        <v>41966.94</v>
      </c>
      <c r="U75" s="102" t="s">
        <v>349</v>
      </c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</row>
    <row r="76" spans="1:191" s="2" customFormat="1" ht="30" customHeight="1" x14ac:dyDescent="0.25">
      <c r="A76" s="62">
        <v>70</v>
      </c>
      <c r="B76" s="17" t="s">
        <v>370</v>
      </c>
      <c r="C76" s="62" t="s">
        <v>278</v>
      </c>
      <c r="D76" s="17" t="s">
        <v>42</v>
      </c>
      <c r="E76" s="17" t="s">
        <v>65</v>
      </c>
      <c r="F76" s="62" t="s">
        <v>261</v>
      </c>
      <c r="G76" s="63" t="s">
        <v>262</v>
      </c>
      <c r="H76" s="63" t="s">
        <v>262</v>
      </c>
      <c r="I76" s="71">
        <v>46000</v>
      </c>
      <c r="J76" s="74">
        <v>1289.46</v>
      </c>
      <c r="K76" s="71">
        <v>25</v>
      </c>
      <c r="L76" s="74">
        <f>I76*2.87%</f>
        <v>1320.2</v>
      </c>
      <c r="M76" s="71">
        <f t="shared" si="62"/>
        <v>3265.9999999999995</v>
      </c>
      <c r="N76" s="71"/>
      <c r="O76" s="74">
        <f>I76*3.04%</f>
        <v>1398.4</v>
      </c>
      <c r="P76" s="71">
        <f>I76*7.09%</f>
        <v>3261.4</v>
      </c>
      <c r="Q76" s="71">
        <f>+L76+O76</f>
        <v>2718.6000000000004</v>
      </c>
      <c r="R76" s="71">
        <f>SUM(J76+K76+L76+O76)</f>
        <v>4033.06</v>
      </c>
      <c r="S76" s="71">
        <f>SUM(M76+N76+P76)</f>
        <v>6527.4</v>
      </c>
      <c r="T76" s="71">
        <f>I76-R76</f>
        <v>41966.94</v>
      </c>
      <c r="U76" s="102" t="s">
        <v>349</v>
      </c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</row>
    <row r="77" spans="1:191" s="2" customFormat="1" ht="30" customHeight="1" x14ac:dyDescent="0.25">
      <c r="A77" s="62">
        <v>71</v>
      </c>
      <c r="B77" s="17" t="s">
        <v>350</v>
      </c>
      <c r="C77" s="62" t="s">
        <v>279</v>
      </c>
      <c r="D77" s="17" t="s">
        <v>42</v>
      </c>
      <c r="E77" s="17" t="s">
        <v>65</v>
      </c>
      <c r="F77" s="62" t="s">
        <v>261</v>
      </c>
      <c r="G77" s="63" t="s">
        <v>262</v>
      </c>
      <c r="H77" s="63" t="s">
        <v>262</v>
      </c>
      <c r="I77" s="71">
        <v>45000</v>
      </c>
      <c r="J77" s="74">
        <v>1148.33</v>
      </c>
      <c r="K77" s="71">
        <v>25</v>
      </c>
      <c r="L77" s="74">
        <f>I77*2.87%</f>
        <v>1291.5</v>
      </c>
      <c r="M77" s="71">
        <f>I77*7.1%</f>
        <v>3194.9999999999995</v>
      </c>
      <c r="N77" s="71">
        <f>I77*1.1%</f>
        <v>495.00000000000006</v>
      </c>
      <c r="O77" s="74">
        <f>I77*3.04%</f>
        <v>1368</v>
      </c>
      <c r="P77" s="71">
        <f>I77*7.09%</f>
        <v>3190.5</v>
      </c>
      <c r="Q77" s="71">
        <f>+L77+O77</f>
        <v>2659.5</v>
      </c>
      <c r="R77" s="71">
        <f>SUM(J77+K77+L77+O77)</f>
        <v>3832.83</v>
      </c>
      <c r="S77" s="71">
        <f>SUM(M77+N77+P77)</f>
        <v>6880.5</v>
      </c>
      <c r="T77" s="71">
        <f>I77-R77</f>
        <v>41167.17</v>
      </c>
      <c r="U77" s="102" t="s">
        <v>349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</row>
    <row r="78" spans="1:191" ht="30" customHeight="1" x14ac:dyDescent="0.25">
      <c r="A78" s="62">
        <v>72</v>
      </c>
      <c r="B78" s="30" t="s">
        <v>425</v>
      </c>
      <c r="C78" s="88" t="s">
        <v>279</v>
      </c>
      <c r="D78" s="17" t="s">
        <v>42</v>
      </c>
      <c r="E78" s="17" t="s">
        <v>65</v>
      </c>
      <c r="F78" s="62" t="s">
        <v>261</v>
      </c>
      <c r="G78" s="63" t="s">
        <v>262</v>
      </c>
      <c r="H78" s="63" t="s">
        <v>262</v>
      </c>
      <c r="I78" s="82">
        <v>46000</v>
      </c>
      <c r="J78" s="72">
        <v>1289.46</v>
      </c>
      <c r="K78" s="71">
        <v>25</v>
      </c>
      <c r="L78" s="72">
        <f>I78*2.87%</f>
        <v>1320.2</v>
      </c>
      <c r="M78" s="73">
        <f>I78*7.1%</f>
        <v>3265.9999999999995</v>
      </c>
      <c r="N78" s="21">
        <f>I78*1.1%</f>
        <v>506.00000000000006</v>
      </c>
      <c r="O78" s="72">
        <f>I78*3.04%</f>
        <v>1398.4</v>
      </c>
      <c r="P78" s="83">
        <f>I78*7.09%</f>
        <v>3261.4</v>
      </c>
      <c r="Q78" s="83">
        <f>+L78+O78</f>
        <v>2718.6000000000004</v>
      </c>
      <c r="R78" s="83">
        <f>SUM(J78+K78+L78+O78)</f>
        <v>4033.06</v>
      </c>
      <c r="S78" s="83">
        <f>SUM(M78+N78+P78)</f>
        <v>7033.4</v>
      </c>
      <c r="T78" s="83">
        <f>I78-R78</f>
        <v>41966.94</v>
      </c>
      <c r="U78" s="102" t="s">
        <v>349</v>
      </c>
    </row>
    <row r="79" spans="1:191" s="2" customFormat="1" ht="30" customHeight="1" x14ac:dyDescent="0.25">
      <c r="A79" s="62">
        <v>73</v>
      </c>
      <c r="B79" s="17" t="s">
        <v>86</v>
      </c>
      <c r="C79" s="62" t="s">
        <v>278</v>
      </c>
      <c r="D79" s="17" t="s">
        <v>42</v>
      </c>
      <c r="E79" s="17" t="s">
        <v>19</v>
      </c>
      <c r="F79" s="62" t="s">
        <v>261</v>
      </c>
      <c r="G79" s="63" t="s">
        <v>262</v>
      </c>
      <c r="H79" s="63" t="s">
        <v>262</v>
      </c>
      <c r="I79" s="71">
        <v>60000</v>
      </c>
      <c r="J79" s="74">
        <v>3486.68</v>
      </c>
      <c r="K79" s="71">
        <v>25</v>
      </c>
      <c r="L79" s="74">
        <f t="shared" si="17"/>
        <v>1722</v>
      </c>
      <c r="M79" s="71">
        <f t="shared" ref="M79:M90" si="79">I79*7.1%</f>
        <v>4260</v>
      </c>
      <c r="N79" s="71">
        <f t="shared" ref="N79:N90" si="80">I79*1.1%</f>
        <v>660.00000000000011</v>
      </c>
      <c r="O79" s="74">
        <f t="shared" ref="O79:O90" si="81">I79*3.04%</f>
        <v>1824</v>
      </c>
      <c r="P79" s="71">
        <f t="shared" ref="P79:P90" si="82">I79*7.09%</f>
        <v>4254</v>
      </c>
      <c r="Q79" s="71">
        <f t="shared" ref="Q79:Q90" si="83">+L79+O79</f>
        <v>3546</v>
      </c>
      <c r="R79" s="71">
        <f t="shared" ref="R79:R89" si="84">SUM(J79+K79+L79+O79)</f>
        <v>7057.68</v>
      </c>
      <c r="S79" s="71">
        <f t="shared" ref="S79:S90" si="85">SUM(M79+N79+P79)</f>
        <v>9174</v>
      </c>
      <c r="T79" s="71">
        <f t="shared" ref="T79:T90" si="86">I79-R79</f>
        <v>52942.32</v>
      </c>
      <c r="U79" s="102" t="s">
        <v>349</v>
      </c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</row>
    <row r="80" spans="1:191" s="2" customFormat="1" ht="30" customHeight="1" x14ac:dyDescent="0.25">
      <c r="A80" s="62">
        <v>74</v>
      </c>
      <c r="B80" s="17" t="s">
        <v>87</v>
      </c>
      <c r="C80" s="62" t="s">
        <v>278</v>
      </c>
      <c r="D80" s="17" t="s">
        <v>42</v>
      </c>
      <c r="E80" s="17" t="s">
        <v>19</v>
      </c>
      <c r="F80" s="62" t="s">
        <v>261</v>
      </c>
      <c r="G80" s="63" t="s">
        <v>262</v>
      </c>
      <c r="H80" s="63" t="s">
        <v>262</v>
      </c>
      <c r="I80" s="71">
        <v>60000</v>
      </c>
      <c r="J80" s="74">
        <v>3486.68</v>
      </c>
      <c r="K80" s="71">
        <v>25</v>
      </c>
      <c r="L80" s="74">
        <f t="shared" si="17"/>
        <v>1722</v>
      </c>
      <c r="M80" s="71">
        <f t="shared" si="79"/>
        <v>4260</v>
      </c>
      <c r="N80" s="71">
        <f t="shared" si="80"/>
        <v>660.00000000000011</v>
      </c>
      <c r="O80" s="74">
        <f t="shared" si="81"/>
        <v>1824</v>
      </c>
      <c r="P80" s="71">
        <f t="shared" si="82"/>
        <v>4254</v>
      </c>
      <c r="Q80" s="71">
        <f t="shared" si="83"/>
        <v>3546</v>
      </c>
      <c r="R80" s="71">
        <f t="shared" si="84"/>
        <v>7057.68</v>
      </c>
      <c r="S80" s="71">
        <f t="shared" si="85"/>
        <v>9174</v>
      </c>
      <c r="T80" s="71">
        <f t="shared" si="86"/>
        <v>52942.32</v>
      </c>
      <c r="U80" s="102" t="s">
        <v>349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</row>
    <row r="81" spans="1:192" s="2" customFormat="1" ht="30" customHeight="1" x14ac:dyDescent="0.25">
      <c r="A81" s="62">
        <v>75</v>
      </c>
      <c r="B81" s="17" t="s">
        <v>88</v>
      </c>
      <c r="C81" s="62" t="s">
        <v>279</v>
      </c>
      <c r="D81" s="17" t="s">
        <v>42</v>
      </c>
      <c r="E81" s="17" t="s">
        <v>19</v>
      </c>
      <c r="F81" s="62" t="s">
        <v>261</v>
      </c>
      <c r="G81" s="63" t="s">
        <v>262</v>
      </c>
      <c r="H81" s="63" t="s">
        <v>262</v>
      </c>
      <c r="I81" s="71">
        <v>60000</v>
      </c>
      <c r="J81" s="74">
        <v>3486.68</v>
      </c>
      <c r="K81" s="71">
        <v>25</v>
      </c>
      <c r="L81" s="74">
        <f t="shared" si="17"/>
        <v>1722</v>
      </c>
      <c r="M81" s="71">
        <f t="shared" si="79"/>
        <v>4260</v>
      </c>
      <c r="N81" s="71">
        <f t="shared" si="80"/>
        <v>660.00000000000011</v>
      </c>
      <c r="O81" s="74">
        <f t="shared" si="81"/>
        <v>1824</v>
      </c>
      <c r="P81" s="71">
        <f t="shared" si="82"/>
        <v>4254</v>
      </c>
      <c r="Q81" s="71">
        <f t="shared" si="83"/>
        <v>3546</v>
      </c>
      <c r="R81" s="71">
        <f t="shared" si="84"/>
        <v>7057.68</v>
      </c>
      <c r="S81" s="71">
        <f t="shared" si="85"/>
        <v>9174</v>
      </c>
      <c r="T81" s="71">
        <f t="shared" si="86"/>
        <v>52942.32</v>
      </c>
      <c r="U81" s="102" t="s">
        <v>349</v>
      </c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</row>
    <row r="82" spans="1:192" s="2" customFormat="1" ht="30" customHeight="1" x14ac:dyDescent="0.25">
      <c r="A82" s="62">
        <v>76</v>
      </c>
      <c r="B82" s="17" t="s">
        <v>89</v>
      </c>
      <c r="C82" s="62" t="s">
        <v>278</v>
      </c>
      <c r="D82" s="17" t="s">
        <v>42</v>
      </c>
      <c r="E82" s="17" t="s">
        <v>19</v>
      </c>
      <c r="F82" s="62" t="s">
        <v>261</v>
      </c>
      <c r="G82" s="63" t="s">
        <v>262</v>
      </c>
      <c r="H82" s="63" t="s">
        <v>262</v>
      </c>
      <c r="I82" s="71">
        <v>60000</v>
      </c>
      <c r="J82" s="74">
        <v>3486.68</v>
      </c>
      <c r="K82" s="71">
        <v>25</v>
      </c>
      <c r="L82" s="74">
        <f t="shared" si="17"/>
        <v>1722</v>
      </c>
      <c r="M82" s="71">
        <f t="shared" si="79"/>
        <v>4260</v>
      </c>
      <c r="N82" s="71">
        <f t="shared" si="80"/>
        <v>660.00000000000011</v>
      </c>
      <c r="O82" s="74">
        <f t="shared" si="81"/>
        <v>1824</v>
      </c>
      <c r="P82" s="71">
        <f t="shared" si="82"/>
        <v>4254</v>
      </c>
      <c r="Q82" s="71">
        <f t="shared" si="83"/>
        <v>3546</v>
      </c>
      <c r="R82" s="71">
        <f t="shared" si="84"/>
        <v>7057.68</v>
      </c>
      <c r="S82" s="71">
        <f t="shared" si="85"/>
        <v>9174</v>
      </c>
      <c r="T82" s="71">
        <f t="shared" si="86"/>
        <v>52942.32</v>
      </c>
      <c r="U82" s="102" t="s">
        <v>349</v>
      </c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</row>
    <row r="83" spans="1:192" s="2" customFormat="1" ht="30" customHeight="1" x14ac:dyDescent="0.25">
      <c r="A83" s="62">
        <v>77</v>
      </c>
      <c r="B83" s="17" t="s">
        <v>90</v>
      </c>
      <c r="C83" s="62" t="s">
        <v>279</v>
      </c>
      <c r="D83" s="17" t="s">
        <v>42</v>
      </c>
      <c r="E83" s="17" t="s">
        <v>19</v>
      </c>
      <c r="F83" s="62" t="s">
        <v>261</v>
      </c>
      <c r="G83" s="63" t="s">
        <v>262</v>
      </c>
      <c r="H83" s="63" t="s">
        <v>262</v>
      </c>
      <c r="I83" s="71">
        <v>60000</v>
      </c>
      <c r="J83" s="74">
        <v>3143.58</v>
      </c>
      <c r="K83" s="71">
        <v>25</v>
      </c>
      <c r="L83" s="74">
        <f t="shared" si="17"/>
        <v>1722</v>
      </c>
      <c r="M83" s="71">
        <f t="shared" si="79"/>
        <v>4260</v>
      </c>
      <c r="N83" s="71">
        <f t="shared" si="80"/>
        <v>660.00000000000011</v>
      </c>
      <c r="O83" s="74">
        <f t="shared" si="81"/>
        <v>1824</v>
      </c>
      <c r="P83" s="71">
        <f t="shared" si="82"/>
        <v>4254</v>
      </c>
      <c r="Q83" s="71">
        <f t="shared" si="83"/>
        <v>3546</v>
      </c>
      <c r="R83" s="71">
        <f t="shared" si="84"/>
        <v>6714.58</v>
      </c>
      <c r="S83" s="71">
        <f t="shared" si="85"/>
        <v>9174</v>
      </c>
      <c r="T83" s="71">
        <f t="shared" si="86"/>
        <v>53285.42</v>
      </c>
      <c r="U83" s="102" t="s">
        <v>349</v>
      </c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</row>
    <row r="84" spans="1:192" s="2" customFormat="1" ht="30" customHeight="1" x14ac:dyDescent="0.25">
      <c r="A84" s="62">
        <v>78</v>
      </c>
      <c r="B84" s="17" t="s">
        <v>92</v>
      </c>
      <c r="C84" s="62" t="s">
        <v>278</v>
      </c>
      <c r="D84" s="17" t="s">
        <v>42</v>
      </c>
      <c r="E84" s="17" t="s">
        <v>19</v>
      </c>
      <c r="F84" s="62" t="s">
        <v>261</v>
      </c>
      <c r="G84" s="63" t="s">
        <v>262</v>
      </c>
      <c r="H84" s="63" t="s">
        <v>262</v>
      </c>
      <c r="I84" s="71">
        <v>60000</v>
      </c>
      <c r="J84" s="74">
        <v>3486.68</v>
      </c>
      <c r="K84" s="71">
        <v>25</v>
      </c>
      <c r="L84" s="74">
        <f t="shared" si="17"/>
        <v>1722</v>
      </c>
      <c r="M84" s="71">
        <f t="shared" si="79"/>
        <v>4260</v>
      </c>
      <c r="N84" s="71">
        <f t="shared" si="80"/>
        <v>660.00000000000011</v>
      </c>
      <c r="O84" s="74">
        <f t="shared" si="81"/>
        <v>1824</v>
      </c>
      <c r="P84" s="71">
        <f t="shared" si="82"/>
        <v>4254</v>
      </c>
      <c r="Q84" s="71">
        <f t="shared" si="83"/>
        <v>3546</v>
      </c>
      <c r="R84" s="71">
        <f t="shared" si="84"/>
        <v>7057.68</v>
      </c>
      <c r="S84" s="71">
        <f t="shared" si="85"/>
        <v>9174</v>
      </c>
      <c r="T84" s="71">
        <f t="shared" si="86"/>
        <v>52942.32</v>
      </c>
      <c r="U84" s="102" t="s">
        <v>349</v>
      </c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</row>
    <row r="85" spans="1:192" s="2" customFormat="1" ht="30" customHeight="1" x14ac:dyDescent="0.25">
      <c r="A85" s="62">
        <v>79</v>
      </c>
      <c r="B85" s="17" t="s">
        <v>151</v>
      </c>
      <c r="C85" s="62" t="s">
        <v>279</v>
      </c>
      <c r="D85" s="17" t="s">
        <v>42</v>
      </c>
      <c r="E85" s="17" t="s">
        <v>19</v>
      </c>
      <c r="F85" s="62" t="s">
        <v>261</v>
      </c>
      <c r="G85" s="63" t="s">
        <v>262</v>
      </c>
      <c r="H85" s="63" t="s">
        <v>262</v>
      </c>
      <c r="I85" s="71">
        <v>60000</v>
      </c>
      <c r="J85" s="74">
        <v>3486.68</v>
      </c>
      <c r="K85" s="71">
        <v>25</v>
      </c>
      <c r="L85" s="74">
        <f t="shared" si="17"/>
        <v>1722</v>
      </c>
      <c r="M85" s="71">
        <f t="shared" si="79"/>
        <v>4260</v>
      </c>
      <c r="N85" s="71">
        <f t="shared" si="80"/>
        <v>660.00000000000011</v>
      </c>
      <c r="O85" s="74">
        <f t="shared" si="81"/>
        <v>1824</v>
      </c>
      <c r="P85" s="71">
        <f t="shared" si="82"/>
        <v>4254</v>
      </c>
      <c r="Q85" s="71">
        <f t="shared" si="83"/>
        <v>3546</v>
      </c>
      <c r="R85" s="71">
        <f t="shared" si="84"/>
        <v>7057.68</v>
      </c>
      <c r="S85" s="71">
        <f t="shared" si="85"/>
        <v>9174</v>
      </c>
      <c r="T85" s="71">
        <f t="shared" si="86"/>
        <v>52942.32</v>
      </c>
      <c r="U85" s="102" t="s">
        <v>349</v>
      </c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</row>
    <row r="86" spans="1:192" s="2" customFormat="1" ht="30" customHeight="1" x14ac:dyDescent="0.25">
      <c r="A86" s="62">
        <v>80</v>
      </c>
      <c r="B86" s="17" t="s">
        <v>162</v>
      </c>
      <c r="C86" s="62" t="s">
        <v>278</v>
      </c>
      <c r="D86" s="17" t="s">
        <v>42</v>
      </c>
      <c r="E86" s="17" t="s">
        <v>19</v>
      </c>
      <c r="F86" s="62" t="s">
        <v>261</v>
      </c>
      <c r="G86" s="63" t="s">
        <v>262</v>
      </c>
      <c r="H86" s="63" t="s">
        <v>262</v>
      </c>
      <c r="I86" s="71">
        <v>60000</v>
      </c>
      <c r="J86" s="74">
        <v>3486.68</v>
      </c>
      <c r="K86" s="71">
        <v>25</v>
      </c>
      <c r="L86" s="74">
        <f t="shared" si="17"/>
        <v>1722</v>
      </c>
      <c r="M86" s="71">
        <f t="shared" si="79"/>
        <v>4260</v>
      </c>
      <c r="N86" s="71">
        <f t="shared" si="80"/>
        <v>660.00000000000011</v>
      </c>
      <c r="O86" s="74">
        <f t="shared" si="81"/>
        <v>1824</v>
      </c>
      <c r="P86" s="71">
        <f t="shared" si="82"/>
        <v>4254</v>
      </c>
      <c r="Q86" s="71">
        <f t="shared" si="83"/>
        <v>3546</v>
      </c>
      <c r="R86" s="71">
        <f t="shared" si="84"/>
        <v>7057.68</v>
      </c>
      <c r="S86" s="71">
        <f t="shared" si="85"/>
        <v>9174</v>
      </c>
      <c r="T86" s="71">
        <f t="shared" si="86"/>
        <v>52942.32</v>
      </c>
      <c r="U86" s="102" t="s">
        <v>349</v>
      </c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</row>
    <row r="87" spans="1:192" s="2" customFormat="1" ht="30" customHeight="1" x14ac:dyDescent="0.25">
      <c r="A87" s="62">
        <v>81</v>
      </c>
      <c r="B87" s="17" t="s">
        <v>91</v>
      </c>
      <c r="C87" s="62" t="s">
        <v>279</v>
      </c>
      <c r="D87" s="17" t="s">
        <v>42</v>
      </c>
      <c r="E87" s="17" t="s">
        <v>65</v>
      </c>
      <c r="F87" s="62" t="s">
        <v>261</v>
      </c>
      <c r="G87" s="63" t="s">
        <v>262</v>
      </c>
      <c r="H87" s="63" t="s">
        <v>262</v>
      </c>
      <c r="I87" s="71">
        <v>46000</v>
      </c>
      <c r="J87" s="74">
        <v>1289.46</v>
      </c>
      <c r="K87" s="71">
        <v>25</v>
      </c>
      <c r="L87" s="74">
        <f t="shared" si="17"/>
        <v>1320.2</v>
      </c>
      <c r="M87" s="71">
        <f t="shared" si="79"/>
        <v>3265.9999999999995</v>
      </c>
      <c r="N87" s="71">
        <f t="shared" si="80"/>
        <v>506.00000000000006</v>
      </c>
      <c r="O87" s="74">
        <f t="shared" si="81"/>
        <v>1398.4</v>
      </c>
      <c r="P87" s="71">
        <f t="shared" si="82"/>
        <v>3261.4</v>
      </c>
      <c r="Q87" s="71">
        <f t="shared" si="83"/>
        <v>2718.6000000000004</v>
      </c>
      <c r="R87" s="71">
        <f t="shared" si="84"/>
        <v>4033.06</v>
      </c>
      <c r="S87" s="71">
        <f t="shared" si="85"/>
        <v>7033.4</v>
      </c>
      <c r="T87" s="71">
        <f t="shared" si="86"/>
        <v>41966.94</v>
      </c>
      <c r="U87" s="102" t="s">
        <v>349</v>
      </c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</row>
    <row r="88" spans="1:192" s="2" customFormat="1" ht="30" customHeight="1" x14ac:dyDescent="0.25">
      <c r="A88" s="62">
        <v>82</v>
      </c>
      <c r="B88" s="17" t="s">
        <v>93</v>
      </c>
      <c r="C88" s="62" t="s">
        <v>279</v>
      </c>
      <c r="D88" s="17" t="s">
        <v>42</v>
      </c>
      <c r="E88" s="17" t="s">
        <v>44</v>
      </c>
      <c r="F88" s="62" t="s">
        <v>261</v>
      </c>
      <c r="G88" s="63" t="s">
        <v>262</v>
      </c>
      <c r="H88" s="63" t="s">
        <v>262</v>
      </c>
      <c r="I88" s="71">
        <v>41000</v>
      </c>
      <c r="J88" s="74">
        <v>583.79</v>
      </c>
      <c r="K88" s="71">
        <v>25</v>
      </c>
      <c r="L88" s="74">
        <f t="shared" si="17"/>
        <v>1176.7</v>
      </c>
      <c r="M88" s="71">
        <f t="shared" si="79"/>
        <v>2910.9999999999995</v>
      </c>
      <c r="N88" s="71">
        <f t="shared" si="80"/>
        <v>451.00000000000006</v>
      </c>
      <c r="O88" s="74">
        <f t="shared" si="81"/>
        <v>1246.4000000000001</v>
      </c>
      <c r="P88" s="71">
        <f t="shared" si="82"/>
        <v>2906.9</v>
      </c>
      <c r="Q88" s="71">
        <f t="shared" si="83"/>
        <v>2423.1000000000004</v>
      </c>
      <c r="R88" s="71">
        <f t="shared" si="84"/>
        <v>3031.8900000000003</v>
      </c>
      <c r="S88" s="71">
        <f t="shared" si="85"/>
        <v>6268.9</v>
      </c>
      <c r="T88" s="71">
        <f t="shared" si="86"/>
        <v>37968.11</v>
      </c>
      <c r="U88" s="102" t="s">
        <v>349</v>
      </c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</row>
    <row r="89" spans="1:192" s="2" customFormat="1" ht="30" customHeight="1" x14ac:dyDescent="0.25">
      <c r="A89" s="62">
        <v>83</v>
      </c>
      <c r="B89" s="17" t="s">
        <v>430</v>
      </c>
      <c r="C89" s="62" t="s">
        <v>278</v>
      </c>
      <c r="D89" s="17" t="s">
        <v>267</v>
      </c>
      <c r="E89" s="17" t="s">
        <v>268</v>
      </c>
      <c r="F89" s="62" t="s">
        <v>261</v>
      </c>
      <c r="G89" s="63" t="s">
        <v>262</v>
      </c>
      <c r="H89" s="63" t="s">
        <v>262</v>
      </c>
      <c r="I89" s="71">
        <v>46000</v>
      </c>
      <c r="J89" s="74">
        <v>1289.46</v>
      </c>
      <c r="K89" s="71">
        <v>25</v>
      </c>
      <c r="L89" s="74">
        <v>1320.2</v>
      </c>
      <c r="M89" s="71">
        <f t="shared" si="79"/>
        <v>3265.9999999999995</v>
      </c>
      <c r="N89" s="71">
        <f t="shared" si="80"/>
        <v>506.00000000000006</v>
      </c>
      <c r="O89" s="74">
        <f t="shared" si="81"/>
        <v>1398.4</v>
      </c>
      <c r="P89" s="71">
        <f t="shared" si="82"/>
        <v>3261.4</v>
      </c>
      <c r="Q89" s="71">
        <f t="shared" si="83"/>
        <v>2718.6000000000004</v>
      </c>
      <c r="R89" s="71">
        <f t="shared" si="84"/>
        <v>4033.06</v>
      </c>
      <c r="S89" s="71">
        <f t="shared" si="85"/>
        <v>7033.4</v>
      </c>
      <c r="T89" s="71">
        <f t="shared" si="86"/>
        <v>41966.94</v>
      </c>
      <c r="U89" s="102" t="s">
        <v>349</v>
      </c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</row>
    <row r="90" spans="1:192" s="14" customFormat="1" ht="30" customHeight="1" x14ac:dyDescent="0.25">
      <c r="A90" s="62">
        <v>84</v>
      </c>
      <c r="B90" s="17" t="s">
        <v>276</v>
      </c>
      <c r="C90" s="62" t="s">
        <v>278</v>
      </c>
      <c r="D90" s="17" t="s">
        <v>267</v>
      </c>
      <c r="E90" s="17" t="s">
        <v>268</v>
      </c>
      <c r="F90" s="62" t="s">
        <v>261</v>
      </c>
      <c r="G90" s="63" t="s">
        <v>262</v>
      </c>
      <c r="H90" s="63" t="s">
        <v>262</v>
      </c>
      <c r="I90" s="71">
        <v>44000</v>
      </c>
      <c r="J90" s="74">
        <v>1007.19</v>
      </c>
      <c r="K90" s="71">
        <v>25</v>
      </c>
      <c r="L90" s="74">
        <f t="shared" si="17"/>
        <v>1262.8</v>
      </c>
      <c r="M90" s="71">
        <f t="shared" si="79"/>
        <v>3123.9999999999995</v>
      </c>
      <c r="N90" s="71">
        <f t="shared" si="80"/>
        <v>484.00000000000006</v>
      </c>
      <c r="O90" s="74">
        <f t="shared" si="81"/>
        <v>1337.6</v>
      </c>
      <c r="P90" s="71">
        <f t="shared" si="82"/>
        <v>3119.6000000000004</v>
      </c>
      <c r="Q90" s="71">
        <f t="shared" si="83"/>
        <v>2600.3999999999996</v>
      </c>
      <c r="R90" s="71">
        <f t="shared" ref="R90" si="87">SUM(J90+K90+L90+O90)</f>
        <v>3632.5899999999997</v>
      </c>
      <c r="S90" s="71">
        <f t="shared" si="85"/>
        <v>6727.6</v>
      </c>
      <c r="T90" s="71">
        <f t="shared" si="86"/>
        <v>40367.410000000003</v>
      </c>
      <c r="U90" s="102" t="s">
        <v>349</v>
      </c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05"/>
    </row>
    <row r="91" spans="1:192" s="9" customFormat="1" ht="30" customHeight="1" x14ac:dyDescent="0.25">
      <c r="A91" s="62">
        <v>85</v>
      </c>
      <c r="B91" s="17" t="s">
        <v>352</v>
      </c>
      <c r="C91" s="62" t="s">
        <v>279</v>
      </c>
      <c r="D91" s="17" t="s">
        <v>353</v>
      </c>
      <c r="E91" s="17" t="s">
        <v>1</v>
      </c>
      <c r="F91" s="62" t="s">
        <v>261</v>
      </c>
      <c r="G91" s="63" t="s">
        <v>262</v>
      </c>
      <c r="H91" s="63" t="s">
        <v>262</v>
      </c>
      <c r="I91" s="71">
        <v>80000</v>
      </c>
      <c r="J91" s="74">
        <v>7400.87</v>
      </c>
      <c r="K91" s="71">
        <v>25</v>
      </c>
      <c r="L91" s="74">
        <f>I91*2.87%</f>
        <v>2296</v>
      </c>
      <c r="M91" s="71">
        <f>I91*7.1%</f>
        <v>5679.9999999999991</v>
      </c>
      <c r="N91" s="71">
        <f>I91*1.1%</f>
        <v>880.00000000000011</v>
      </c>
      <c r="O91" s="74">
        <f>I91*3.04%</f>
        <v>2432</v>
      </c>
      <c r="P91" s="71">
        <f>I91*7.09%</f>
        <v>5672</v>
      </c>
      <c r="Q91" s="71">
        <f>+L91+O91</f>
        <v>4728</v>
      </c>
      <c r="R91" s="71">
        <f>SUM(J91+K91+L91+O91)</f>
        <v>12153.869999999999</v>
      </c>
      <c r="S91" s="71">
        <f>SUM(M91+N91+P91)</f>
        <v>12232</v>
      </c>
      <c r="T91" s="71">
        <f>I91-R91</f>
        <v>67846.13</v>
      </c>
      <c r="U91" s="102" t="s">
        <v>349</v>
      </c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</row>
    <row r="92" spans="1:192" s="2" customFormat="1" ht="30" customHeight="1" x14ac:dyDescent="0.25">
      <c r="A92" s="62">
        <v>86</v>
      </c>
      <c r="B92" s="17" t="s">
        <v>64</v>
      </c>
      <c r="C92" s="62" t="s">
        <v>278</v>
      </c>
      <c r="D92" s="17" t="s">
        <v>63</v>
      </c>
      <c r="E92" s="17" t="s">
        <v>19</v>
      </c>
      <c r="F92" s="62" t="s">
        <v>261</v>
      </c>
      <c r="G92" s="63" t="s">
        <v>262</v>
      </c>
      <c r="H92" s="63" t="s">
        <v>262</v>
      </c>
      <c r="I92" s="71">
        <v>60000</v>
      </c>
      <c r="J92" s="74">
        <v>3486.68</v>
      </c>
      <c r="K92" s="71">
        <v>25</v>
      </c>
      <c r="L92" s="74">
        <f t="shared" si="17"/>
        <v>1722</v>
      </c>
      <c r="M92" s="71">
        <f t="shared" ref="M92:M130" si="88">I92*7.1%</f>
        <v>4260</v>
      </c>
      <c r="N92" s="71">
        <f t="shared" ref="N92:N130" si="89">I92*1.1%</f>
        <v>660.00000000000011</v>
      </c>
      <c r="O92" s="74">
        <f t="shared" ref="O92:O130" si="90">I92*3.04%</f>
        <v>1824</v>
      </c>
      <c r="P92" s="71">
        <f t="shared" ref="P92:P130" si="91">I92*7.09%</f>
        <v>4254</v>
      </c>
      <c r="Q92" s="71">
        <f t="shared" ref="Q92:Q130" si="92">+L92+O92</f>
        <v>3546</v>
      </c>
      <c r="R92" s="71">
        <f t="shared" ref="R92:R122" si="93">SUM(J92+K92+L92+O92)</f>
        <v>7057.68</v>
      </c>
      <c r="S92" s="71">
        <f t="shared" ref="S92:S122" si="94">SUM(M92+N92+P92)</f>
        <v>9174</v>
      </c>
      <c r="T92" s="71">
        <f t="shared" ref="T92:T122" si="95">I92-R92</f>
        <v>52942.32</v>
      </c>
      <c r="U92" s="102" t="s">
        <v>349</v>
      </c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</row>
    <row r="93" spans="1:192" s="2" customFormat="1" ht="30" customHeight="1" x14ac:dyDescent="0.25">
      <c r="A93" s="62">
        <v>87</v>
      </c>
      <c r="B93" s="17" t="s">
        <v>155</v>
      </c>
      <c r="C93" s="62" t="s">
        <v>279</v>
      </c>
      <c r="D93" s="17" t="s">
        <v>63</v>
      </c>
      <c r="E93" s="17" t="s">
        <v>65</v>
      </c>
      <c r="F93" s="62" t="s">
        <v>261</v>
      </c>
      <c r="G93" s="63" t="s">
        <v>262</v>
      </c>
      <c r="H93" s="63" t="s">
        <v>262</v>
      </c>
      <c r="I93" s="71">
        <v>46000</v>
      </c>
      <c r="J93" s="74">
        <v>1289.46</v>
      </c>
      <c r="K93" s="71">
        <v>25</v>
      </c>
      <c r="L93" s="74">
        <f t="shared" si="17"/>
        <v>1320.2</v>
      </c>
      <c r="M93" s="71">
        <f t="shared" si="88"/>
        <v>3265.9999999999995</v>
      </c>
      <c r="N93" s="71">
        <f t="shared" si="89"/>
        <v>506.00000000000006</v>
      </c>
      <c r="O93" s="74">
        <f t="shared" si="90"/>
        <v>1398.4</v>
      </c>
      <c r="P93" s="71">
        <f t="shared" si="91"/>
        <v>3261.4</v>
      </c>
      <c r="Q93" s="71">
        <f t="shared" si="92"/>
        <v>2718.6000000000004</v>
      </c>
      <c r="R93" s="71">
        <f t="shared" si="93"/>
        <v>4033.06</v>
      </c>
      <c r="S93" s="71">
        <f t="shared" si="94"/>
        <v>7033.4</v>
      </c>
      <c r="T93" s="71">
        <f t="shared" si="95"/>
        <v>41966.94</v>
      </c>
      <c r="U93" s="102" t="s">
        <v>349</v>
      </c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</row>
    <row r="94" spans="1:192" s="2" customFormat="1" ht="30" customHeight="1" x14ac:dyDescent="0.25">
      <c r="A94" s="62">
        <v>88</v>
      </c>
      <c r="B94" s="17" t="s">
        <v>66</v>
      </c>
      <c r="C94" s="62" t="s">
        <v>279</v>
      </c>
      <c r="D94" s="17" t="s">
        <v>63</v>
      </c>
      <c r="E94" s="17" t="s">
        <v>65</v>
      </c>
      <c r="F94" s="62" t="s">
        <v>261</v>
      </c>
      <c r="G94" s="63" t="s">
        <v>262</v>
      </c>
      <c r="H94" s="63" t="s">
        <v>262</v>
      </c>
      <c r="I94" s="71">
        <v>46000</v>
      </c>
      <c r="J94" s="74">
        <v>1289.46</v>
      </c>
      <c r="K94" s="71">
        <v>25</v>
      </c>
      <c r="L94" s="74">
        <f t="shared" si="17"/>
        <v>1320.2</v>
      </c>
      <c r="M94" s="71">
        <f t="shared" si="88"/>
        <v>3265.9999999999995</v>
      </c>
      <c r="N94" s="71">
        <f t="shared" si="89"/>
        <v>506.00000000000006</v>
      </c>
      <c r="O94" s="74">
        <f t="shared" si="90"/>
        <v>1398.4</v>
      </c>
      <c r="P94" s="71">
        <f t="shared" si="91"/>
        <v>3261.4</v>
      </c>
      <c r="Q94" s="71">
        <f t="shared" si="92"/>
        <v>2718.6000000000004</v>
      </c>
      <c r="R94" s="71">
        <f t="shared" si="93"/>
        <v>4033.06</v>
      </c>
      <c r="S94" s="71">
        <f t="shared" si="94"/>
        <v>7033.4</v>
      </c>
      <c r="T94" s="71">
        <f t="shared" si="95"/>
        <v>41966.94</v>
      </c>
      <c r="U94" s="102" t="s">
        <v>349</v>
      </c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</row>
    <row r="95" spans="1:192" s="2" customFormat="1" ht="30" customHeight="1" x14ac:dyDescent="0.25">
      <c r="A95" s="62">
        <v>89</v>
      </c>
      <c r="B95" s="17" t="s">
        <v>159</v>
      </c>
      <c r="C95" s="62" t="s">
        <v>279</v>
      </c>
      <c r="D95" s="17" t="s">
        <v>63</v>
      </c>
      <c r="E95" s="17" t="s">
        <v>65</v>
      </c>
      <c r="F95" s="62" t="s">
        <v>261</v>
      </c>
      <c r="G95" s="63" t="s">
        <v>262</v>
      </c>
      <c r="H95" s="63" t="s">
        <v>262</v>
      </c>
      <c r="I95" s="71">
        <v>46000</v>
      </c>
      <c r="J95" s="74">
        <v>1289.46</v>
      </c>
      <c r="K95" s="71">
        <v>25</v>
      </c>
      <c r="L95" s="74">
        <f t="shared" si="17"/>
        <v>1320.2</v>
      </c>
      <c r="M95" s="71">
        <f t="shared" si="88"/>
        <v>3265.9999999999995</v>
      </c>
      <c r="N95" s="71">
        <f t="shared" si="89"/>
        <v>506.00000000000006</v>
      </c>
      <c r="O95" s="74">
        <f t="shared" si="90"/>
        <v>1398.4</v>
      </c>
      <c r="P95" s="71">
        <f t="shared" si="91"/>
        <v>3261.4</v>
      </c>
      <c r="Q95" s="71">
        <f t="shared" si="92"/>
        <v>2718.6000000000004</v>
      </c>
      <c r="R95" s="71">
        <f t="shared" si="93"/>
        <v>4033.06</v>
      </c>
      <c r="S95" s="71">
        <f t="shared" si="94"/>
        <v>7033.4</v>
      </c>
      <c r="T95" s="71">
        <f t="shared" si="95"/>
        <v>41966.94</v>
      </c>
      <c r="U95" s="102" t="s">
        <v>349</v>
      </c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</row>
    <row r="96" spans="1:192" s="2" customFormat="1" ht="30" customHeight="1" x14ac:dyDescent="0.25">
      <c r="A96" s="62">
        <v>90</v>
      </c>
      <c r="B96" s="17" t="s">
        <v>160</v>
      </c>
      <c r="C96" s="62" t="s">
        <v>279</v>
      </c>
      <c r="D96" s="17" t="s">
        <v>63</v>
      </c>
      <c r="E96" s="17" t="s">
        <v>65</v>
      </c>
      <c r="F96" s="62" t="s">
        <v>261</v>
      </c>
      <c r="G96" s="63" t="s">
        <v>262</v>
      </c>
      <c r="H96" s="63" t="s">
        <v>262</v>
      </c>
      <c r="I96" s="71">
        <v>46000</v>
      </c>
      <c r="J96" s="74">
        <v>1289.46</v>
      </c>
      <c r="K96" s="71">
        <v>25</v>
      </c>
      <c r="L96" s="74">
        <f t="shared" si="17"/>
        <v>1320.2</v>
      </c>
      <c r="M96" s="71">
        <f t="shared" si="88"/>
        <v>3265.9999999999995</v>
      </c>
      <c r="N96" s="71">
        <f t="shared" si="89"/>
        <v>506.00000000000006</v>
      </c>
      <c r="O96" s="74">
        <f t="shared" si="90"/>
        <v>1398.4</v>
      </c>
      <c r="P96" s="71">
        <f t="shared" si="91"/>
        <v>3261.4</v>
      </c>
      <c r="Q96" s="71">
        <f t="shared" si="92"/>
        <v>2718.6000000000004</v>
      </c>
      <c r="R96" s="71">
        <f t="shared" si="93"/>
        <v>4033.06</v>
      </c>
      <c r="S96" s="71">
        <f t="shared" si="94"/>
        <v>7033.4</v>
      </c>
      <c r="T96" s="71">
        <f t="shared" si="95"/>
        <v>41966.94</v>
      </c>
      <c r="U96" s="102" t="s">
        <v>349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</row>
    <row r="97" spans="1:191" s="2" customFormat="1" ht="30" customHeight="1" x14ac:dyDescent="0.25">
      <c r="A97" s="62">
        <v>91</v>
      </c>
      <c r="B97" s="17" t="s">
        <v>363</v>
      </c>
      <c r="C97" s="62" t="s">
        <v>279</v>
      </c>
      <c r="D97" s="17" t="s">
        <v>63</v>
      </c>
      <c r="E97" s="17" t="s">
        <v>65</v>
      </c>
      <c r="F97" s="62" t="s">
        <v>261</v>
      </c>
      <c r="G97" s="63" t="s">
        <v>262</v>
      </c>
      <c r="H97" s="63" t="s">
        <v>262</v>
      </c>
      <c r="I97" s="71">
        <v>46000</v>
      </c>
      <c r="J97" s="74">
        <v>1289.46</v>
      </c>
      <c r="K97" s="71">
        <v>25</v>
      </c>
      <c r="L97" s="74">
        <f t="shared" si="17"/>
        <v>1320.2</v>
      </c>
      <c r="M97" s="71">
        <f t="shared" si="88"/>
        <v>3265.9999999999995</v>
      </c>
      <c r="N97" s="71">
        <f t="shared" si="89"/>
        <v>506.00000000000006</v>
      </c>
      <c r="O97" s="74">
        <f t="shared" si="90"/>
        <v>1398.4</v>
      </c>
      <c r="P97" s="71">
        <f t="shared" si="91"/>
        <v>3261.4</v>
      </c>
      <c r="Q97" s="71">
        <f t="shared" si="92"/>
        <v>2718.6000000000004</v>
      </c>
      <c r="R97" s="71">
        <f t="shared" si="93"/>
        <v>4033.06</v>
      </c>
      <c r="S97" s="71">
        <f t="shared" si="94"/>
        <v>7033.4</v>
      </c>
      <c r="T97" s="71">
        <f t="shared" si="95"/>
        <v>41966.94</v>
      </c>
      <c r="U97" s="102" t="s">
        <v>349</v>
      </c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</row>
    <row r="98" spans="1:191" s="2" customFormat="1" ht="30" customHeight="1" x14ac:dyDescent="0.25">
      <c r="A98" s="62">
        <v>92</v>
      </c>
      <c r="B98" s="17" t="s">
        <v>360</v>
      </c>
      <c r="C98" s="62" t="s">
        <v>279</v>
      </c>
      <c r="D98" s="17" t="s">
        <v>63</v>
      </c>
      <c r="E98" s="17" t="s">
        <v>65</v>
      </c>
      <c r="F98" s="62" t="s">
        <v>261</v>
      </c>
      <c r="G98" s="63" t="s">
        <v>262</v>
      </c>
      <c r="H98" s="63" t="s">
        <v>262</v>
      </c>
      <c r="I98" s="71">
        <v>46000</v>
      </c>
      <c r="J98" s="74">
        <v>1289.46</v>
      </c>
      <c r="K98" s="71">
        <v>25</v>
      </c>
      <c r="L98" s="74">
        <f>I98*2.87%</f>
        <v>1320.2</v>
      </c>
      <c r="M98" s="71">
        <f>I98*7.1%</f>
        <v>3265.9999999999995</v>
      </c>
      <c r="N98" s="71">
        <f>I98*1.1%</f>
        <v>506.00000000000006</v>
      </c>
      <c r="O98" s="74">
        <f>I98*3.04%</f>
        <v>1398.4</v>
      </c>
      <c r="P98" s="71">
        <f>I98*7.09%</f>
        <v>3261.4</v>
      </c>
      <c r="Q98" s="71">
        <f>+L98+O98</f>
        <v>2718.6000000000004</v>
      </c>
      <c r="R98" s="71">
        <f>SUM(J98+K98+L98+O98)</f>
        <v>4033.06</v>
      </c>
      <c r="S98" s="71">
        <f>SUM(M98+N98+P98)</f>
        <v>7033.4</v>
      </c>
      <c r="T98" s="71">
        <f>I98-R98</f>
        <v>41966.94</v>
      </c>
      <c r="U98" s="102" t="s">
        <v>349</v>
      </c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</row>
    <row r="99" spans="1:191" s="2" customFormat="1" ht="30" customHeight="1" x14ac:dyDescent="0.25">
      <c r="A99" s="62">
        <v>93</v>
      </c>
      <c r="B99" s="17" t="s">
        <v>149</v>
      </c>
      <c r="C99" s="62" t="s">
        <v>279</v>
      </c>
      <c r="D99" s="17" t="s">
        <v>148</v>
      </c>
      <c r="E99" s="17" t="s">
        <v>19</v>
      </c>
      <c r="F99" s="62" t="s">
        <v>261</v>
      </c>
      <c r="G99" s="63" t="s">
        <v>262</v>
      </c>
      <c r="H99" s="63" t="s">
        <v>262</v>
      </c>
      <c r="I99" s="71">
        <v>60000</v>
      </c>
      <c r="J99" s="74">
        <v>3143.58</v>
      </c>
      <c r="K99" s="71">
        <v>25</v>
      </c>
      <c r="L99" s="74">
        <f t="shared" si="17"/>
        <v>1722</v>
      </c>
      <c r="M99" s="71">
        <f t="shared" si="88"/>
        <v>4260</v>
      </c>
      <c r="N99" s="71">
        <f t="shared" si="89"/>
        <v>660.00000000000011</v>
      </c>
      <c r="O99" s="74">
        <f t="shared" si="90"/>
        <v>1824</v>
      </c>
      <c r="P99" s="71">
        <f t="shared" si="91"/>
        <v>4254</v>
      </c>
      <c r="Q99" s="71">
        <f t="shared" si="92"/>
        <v>3546</v>
      </c>
      <c r="R99" s="71">
        <f t="shared" si="93"/>
        <v>6714.58</v>
      </c>
      <c r="S99" s="71">
        <f t="shared" si="94"/>
        <v>9174</v>
      </c>
      <c r="T99" s="71">
        <f t="shared" si="95"/>
        <v>53285.42</v>
      </c>
      <c r="U99" s="102" t="s">
        <v>349</v>
      </c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</row>
    <row r="100" spans="1:191" s="2" customFormat="1" ht="30" customHeight="1" x14ac:dyDescent="0.25">
      <c r="A100" s="62">
        <v>94</v>
      </c>
      <c r="B100" s="17" t="s">
        <v>68</v>
      </c>
      <c r="C100" s="62" t="s">
        <v>279</v>
      </c>
      <c r="D100" s="17" t="s">
        <v>67</v>
      </c>
      <c r="E100" s="17" t="s">
        <v>19</v>
      </c>
      <c r="F100" s="62" t="s">
        <v>261</v>
      </c>
      <c r="G100" s="63" t="s">
        <v>262</v>
      </c>
      <c r="H100" s="63" t="s">
        <v>262</v>
      </c>
      <c r="I100" s="71">
        <v>60000</v>
      </c>
      <c r="J100" s="74">
        <v>3486.68</v>
      </c>
      <c r="K100" s="71">
        <v>25</v>
      </c>
      <c r="L100" s="74">
        <f t="shared" si="17"/>
        <v>1722</v>
      </c>
      <c r="M100" s="71">
        <f t="shared" si="88"/>
        <v>4260</v>
      </c>
      <c r="N100" s="71">
        <f t="shared" si="89"/>
        <v>660.00000000000011</v>
      </c>
      <c r="O100" s="74">
        <f t="shared" si="90"/>
        <v>1824</v>
      </c>
      <c r="P100" s="71">
        <f t="shared" si="91"/>
        <v>4254</v>
      </c>
      <c r="Q100" s="71">
        <f t="shared" si="92"/>
        <v>3546</v>
      </c>
      <c r="R100" s="71">
        <f t="shared" si="93"/>
        <v>7057.68</v>
      </c>
      <c r="S100" s="71">
        <f t="shared" si="94"/>
        <v>9174</v>
      </c>
      <c r="T100" s="71">
        <f t="shared" si="95"/>
        <v>52942.32</v>
      </c>
      <c r="U100" s="102" t="s">
        <v>349</v>
      </c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</row>
    <row r="101" spans="1:191" s="2" customFormat="1" ht="30" customHeight="1" x14ac:dyDescent="0.25">
      <c r="A101" s="62">
        <v>95</v>
      </c>
      <c r="B101" s="17" t="s">
        <v>318</v>
      </c>
      <c r="C101" s="62" t="s">
        <v>278</v>
      </c>
      <c r="D101" s="17" t="s">
        <v>67</v>
      </c>
      <c r="E101" s="23" t="s">
        <v>71</v>
      </c>
      <c r="F101" s="62" t="s">
        <v>261</v>
      </c>
      <c r="G101" s="63" t="s">
        <v>262</v>
      </c>
      <c r="H101" s="63" t="s">
        <v>262</v>
      </c>
      <c r="I101" s="71">
        <v>46000</v>
      </c>
      <c r="J101" s="74">
        <v>1289.46</v>
      </c>
      <c r="K101" s="71">
        <v>25</v>
      </c>
      <c r="L101" s="74">
        <f t="shared" si="17"/>
        <v>1320.2</v>
      </c>
      <c r="M101" s="71">
        <f t="shared" si="88"/>
        <v>3265.9999999999995</v>
      </c>
      <c r="N101" s="71">
        <f t="shared" si="89"/>
        <v>506.00000000000006</v>
      </c>
      <c r="O101" s="74">
        <f t="shared" si="90"/>
        <v>1398.4</v>
      </c>
      <c r="P101" s="71">
        <f t="shared" si="91"/>
        <v>3261.4</v>
      </c>
      <c r="Q101" s="71">
        <f t="shared" si="92"/>
        <v>2718.6000000000004</v>
      </c>
      <c r="R101" s="71">
        <f t="shared" si="93"/>
        <v>4033.06</v>
      </c>
      <c r="S101" s="71">
        <f t="shared" si="94"/>
        <v>7033.4</v>
      </c>
      <c r="T101" s="71">
        <f t="shared" si="95"/>
        <v>41966.94</v>
      </c>
      <c r="U101" s="102" t="s">
        <v>349</v>
      </c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</row>
    <row r="102" spans="1:191" s="2" customFormat="1" ht="30" customHeight="1" x14ac:dyDescent="0.25">
      <c r="A102" s="62">
        <v>96</v>
      </c>
      <c r="B102" s="17" t="s">
        <v>70</v>
      </c>
      <c r="C102" s="62" t="s">
        <v>279</v>
      </c>
      <c r="D102" s="17" t="s">
        <v>69</v>
      </c>
      <c r="E102" s="17" t="s">
        <v>1</v>
      </c>
      <c r="F102" s="62" t="s">
        <v>261</v>
      </c>
      <c r="G102" s="63" t="s">
        <v>262</v>
      </c>
      <c r="H102" s="63" t="s">
        <v>262</v>
      </c>
      <c r="I102" s="71">
        <v>60000</v>
      </c>
      <c r="J102" s="74">
        <v>2800.39</v>
      </c>
      <c r="K102" s="71">
        <v>25</v>
      </c>
      <c r="L102" s="74">
        <f t="shared" si="17"/>
        <v>1722</v>
      </c>
      <c r="M102" s="71">
        <f t="shared" si="88"/>
        <v>4260</v>
      </c>
      <c r="N102" s="71">
        <f t="shared" si="89"/>
        <v>660.00000000000011</v>
      </c>
      <c r="O102" s="74">
        <f t="shared" si="90"/>
        <v>1824</v>
      </c>
      <c r="P102" s="71">
        <f t="shared" si="91"/>
        <v>4254</v>
      </c>
      <c r="Q102" s="71">
        <f t="shared" si="92"/>
        <v>3546</v>
      </c>
      <c r="R102" s="71">
        <f t="shared" si="93"/>
        <v>6371.3899999999994</v>
      </c>
      <c r="S102" s="71">
        <f t="shared" si="94"/>
        <v>9174</v>
      </c>
      <c r="T102" s="71">
        <f t="shared" si="95"/>
        <v>53628.61</v>
      </c>
      <c r="U102" s="102" t="s">
        <v>349</v>
      </c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</row>
    <row r="103" spans="1:191" s="2" customFormat="1" ht="30" customHeight="1" x14ac:dyDescent="0.25">
      <c r="A103" s="62">
        <v>97</v>
      </c>
      <c r="B103" s="17" t="s">
        <v>72</v>
      </c>
      <c r="C103" s="62" t="s">
        <v>278</v>
      </c>
      <c r="D103" s="17" t="s">
        <v>69</v>
      </c>
      <c r="E103" s="17" t="s">
        <v>73</v>
      </c>
      <c r="F103" s="62" t="s">
        <v>261</v>
      </c>
      <c r="G103" s="63" t="s">
        <v>262</v>
      </c>
      <c r="H103" s="63" t="s">
        <v>262</v>
      </c>
      <c r="I103" s="71">
        <v>55000</v>
      </c>
      <c r="J103" s="74">
        <v>2559.6799999999998</v>
      </c>
      <c r="K103" s="71">
        <v>25</v>
      </c>
      <c r="L103" s="74">
        <f t="shared" si="17"/>
        <v>1578.5</v>
      </c>
      <c r="M103" s="71">
        <f t="shared" si="88"/>
        <v>3904.9999999999995</v>
      </c>
      <c r="N103" s="71">
        <f t="shared" si="89"/>
        <v>605.00000000000011</v>
      </c>
      <c r="O103" s="74">
        <f t="shared" si="90"/>
        <v>1672</v>
      </c>
      <c r="P103" s="71">
        <f t="shared" si="91"/>
        <v>3899.5000000000005</v>
      </c>
      <c r="Q103" s="71">
        <f t="shared" si="92"/>
        <v>3250.5</v>
      </c>
      <c r="R103" s="71">
        <f t="shared" si="93"/>
        <v>5835.18</v>
      </c>
      <c r="S103" s="71">
        <f t="shared" si="94"/>
        <v>8409.5</v>
      </c>
      <c r="T103" s="71">
        <f t="shared" si="95"/>
        <v>49164.82</v>
      </c>
      <c r="U103" s="102" t="s">
        <v>349</v>
      </c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</row>
    <row r="104" spans="1:191" s="2" customFormat="1" ht="30" customHeight="1" x14ac:dyDescent="0.25">
      <c r="A104" s="62">
        <v>98</v>
      </c>
      <c r="B104" s="17" t="s">
        <v>150</v>
      </c>
      <c r="C104" s="62" t="s">
        <v>278</v>
      </c>
      <c r="D104" s="17" t="s">
        <v>69</v>
      </c>
      <c r="E104" s="17" t="s">
        <v>1</v>
      </c>
      <c r="F104" s="62" t="s">
        <v>261</v>
      </c>
      <c r="G104" s="63" t="s">
        <v>262</v>
      </c>
      <c r="H104" s="63" t="s">
        <v>262</v>
      </c>
      <c r="I104" s="71">
        <v>50000</v>
      </c>
      <c r="J104" s="74">
        <v>1854</v>
      </c>
      <c r="K104" s="71">
        <v>25</v>
      </c>
      <c r="L104" s="74">
        <f t="shared" si="17"/>
        <v>1435</v>
      </c>
      <c r="M104" s="71">
        <f t="shared" si="88"/>
        <v>3549.9999999999995</v>
      </c>
      <c r="N104" s="71">
        <f t="shared" si="89"/>
        <v>550</v>
      </c>
      <c r="O104" s="74">
        <f t="shared" si="90"/>
        <v>1520</v>
      </c>
      <c r="P104" s="71">
        <f t="shared" si="91"/>
        <v>3545.0000000000005</v>
      </c>
      <c r="Q104" s="71">
        <f t="shared" si="92"/>
        <v>2955</v>
      </c>
      <c r="R104" s="71">
        <f t="shared" si="93"/>
        <v>4834</v>
      </c>
      <c r="S104" s="71">
        <f t="shared" si="94"/>
        <v>7645</v>
      </c>
      <c r="T104" s="71">
        <f t="shared" si="95"/>
        <v>45166</v>
      </c>
      <c r="U104" s="102" t="s">
        <v>349</v>
      </c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</row>
    <row r="105" spans="1:191" s="2" customFormat="1" ht="30" customHeight="1" x14ac:dyDescent="0.25">
      <c r="A105" s="62">
        <v>99</v>
      </c>
      <c r="B105" s="17" t="s">
        <v>333</v>
      </c>
      <c r="C105" s="62" t="s">
        <v>279</v>
      </c>
      <c r="D105" s="17" t="s">
        <v>69</v>
      </c>
      <c r="E105" s="17" t="s">
        <v>71</v>
      </c>
      <c r="F105" s="62" t="s">
        <v>261</v>
      </c>
      <c r="G105" s="63" t="s">
        <v>262</v>
      </c>
      <c r="H105" s="63" t="s">
        <v>262</v>
      </c>
      <c r="I105" s="71">
        <v>45000</v>
      </c>
      <c r="J105" s="74">
        <v>1148.33</v>
      </c>
      <c r="K105" s="71">
        <v>25</v>
      </c>
      <c r="L105" s="74">
        <f t="shared" ref="L105:L199" si="96">I105*2.87%</f>
        <v>1291.5</v>
      </c>
      <c r="M105" s="71">
        <f t="shared" si="88"/>
        <v>3194.9999999999995</v>
      </c>
      <c r="N105" s="71">
        <f t="shared" si="89"/>
        <v>495.00000000000006</v>
      </c>
      <c r="O105" s="74">
        <f t="shared" si="90"/>
        <v>1368</v>
      </c>
      <c r="P105" s="71">
        <f t="shared" si="91"/>
        <v>3190.5</v>
      </c>
      <c r="Q105" s="71">
        <f t="shared" si="92"/>
        <v>2659.5</v>
      </c>
      <c r="R105" s="71">
        <f t="shared" si="93"/>
        <v>3832.83</v>
      </c>
      <c r="S105" s="71">
        <f t="shared" si="94"/>
        <v>6880.5</v>
      </c>
      <c r="T105" s="71">
        <f t="shared" si="95"/>
        <v>41167.17</v>
      </c>
      <c r="U105" s="102" t="s">
        <v>349</v>
      </c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</row>
    <row r="106" spans="1:191" s="20" customFormat="1" ht="30" customHeight="1" x14ac:dyDescent="0.25">
      <c r="A106" s="62">
        <v>100</v>
      </c>
      <c r="B106" s="17" t="s">
        <v>178</v>
      </c>
      <c r="C106" s="62" t="s">
        <v>279</v>
      </c>
      <c r="D106" s="17" t="s">
        <v>69</v>
      </c>
      <c r="E106" s="17" t="s">
        <v>99</v>
      </c>
      <c r="F106" s="62" t="s">
        <v>261</v>
      </c>
      <c r="G106" s="63" t="s">
        <v>262</v>
      </c>
      <c r="H106" s="63" t="s">
        <v>262</v>
      </c>
      <c r="I106" s="71">
        <v>45000</v>
      </c>
      <c r="J106" s="74">
        <v>891.01</v>
      </c>
      <c r="K106" s="71">
        <v>25</v>
      </c>
      <c r="L106" s="74">
        <f>I106*2.87%</f>
        <v>1291.5</v>
      </c>
      <c r="M106" s="71">
        <f>I106*7.1%</f>
        <v>3194.9999999999995</v>
      </c>
      <c r="N106" s="71">
        <f>I106*1.1%</f>
        <v>495.00000000000006</v>
      </c>
      <c r="O106" s="74">
        <f>I106*3.04%</f>
        <v>1368</v>
      </c>
      <c r="P106" s="71">
        <f>I106*7.09%</f>
        <v>3190.5</v>
      </c>
      <c r="Q106" s="71">
        <f>+L106+O106</f>
        <v>2659.5</v>
      </c>
      <c r="R106" s="71">
        <f>SUM(J106+K106+L106+O106)</f>
        <v>3575.51</v>
      </c>
      <c r="S106" s="71">
        <f>SUM(M106+N106+P106)</f>
        <v>6880.5</v>
      </c>
      <c r="T106" s="71">
        <f>I106-R106</f>
        <v>41424.49</v>
      </c>
      <c r="U106" s="102" t="s">
        <v>349</v>
      </c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</row>
    <row r="107" spans="1:191" s="2" customFormat="1" ht="30" customHeight="1" x14ac:dyDescent="0.25">
      <c r="A107" s="62">
        <v>101</v>
      </c>
      <c r="B107" s="17" t="s">
        <v>376</v>
      </c>
      <c r="C107" s="62" t="s">
        <v>278</v>
      </c>
      <c r="D107" s="17" t="s">
        <v>69</v>
      </c>
      <c r="E107" s="17" t="s">
        <v>65</v>
      </c>
      <c r="F107" s="62" t="s">
        <v>261</v>
      </c>
      <c r="G107" s="63" t="s">
        <v>262</v>
      </c>
      <c r="H107" s="63" t="s">
        <v>262</v>
      </c>
      <c r="I107" s="71">
        <v>46000</v>
      </c>
      <c r="J107" s="74">
        <v>1289.46</v>
      </c>
      <c r="K107" s="71">
        <v>25</v>
      </c>
      <c r="L107" s="74">
        <f t="shared" ref="L107" si="97">I107*2.87%</f>
        <v>1320.2</v>
      </c>
      <c r="M107" s="71">
        <f t="shared" ref="M107" si="98">I107*7.1%</f>
        <v>3265.9999999999995</v>
      </c>
      <c r="N107" s="71">
        <f t="shared" ref="N107" si="99">I107*1.1%</f>
        <v>506.00000000000006</v>
      </c>
      <c r="O107" s="74">
        <f t="shared" ref="O107" si="100">I107*3.04%</f>
        <v>1398.4</v>
      </c>
      <c r="P107" s="71">
        <f t="shared" ref="P107" si="101">I107*7.09%</f>
        <v>3261.4</v>
      </c>
      <c r="Q107" s="71">
        <f t="shared" ref="Q107" si="102">+L107+O107</f>
        <v>2718.6000000000004</v>
      </c>
      <c r="R107" s="84">
        <f t="shared" ref="R107" si="103">SUM(J107+K107+L107+O107)</f>
        <v>4033.06</v>
      </c>
      <c r="S107" s="84">
        <f t="shared" ref="S107" si="104">SUM(M107+N107+P107)</f>
        <v>7033.4</v>
      </c>
      <c r="T107" s="84">
        <f t="shared" ref="T107" si="105">I107-R107</f>
        <v>41966.94</v>
      </c>
      <c r="U107" s="102" t="s">
        <v>349</v>
      </c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</row>
    <row r="108" spans="1:191" s="2" customFormat="1" ht="30" customHeight="1" x14ac:dyDescent="0.25">
      <c r="A108" s="62">
        <v>102</v>
      </c>
      <c r="B108" s="17" t="s">
        <v>205</v>
      </c>
      <c r="C108" s="62" t="s">
        <v>279</v>
      </c>
      <c r="D108" s="17" t="s">
        <v>206</v>
      </c>
      <c r="E108" s="17" t="s">
        <v>19</v>
      </c>
      <c r="F108" s="62" t="s">
        <v>261</v>
      </c>
      <c r="G108" s="63" t="s">
        <v>262</v>
      </c>
      <c r="H108" s="63" t="s">
        <v>262</v>
      </c>
      <c r="I108" s="71">
        <v>60000</v>
      </c>
      <c r="J108" s="74">
        <v>3486.68</v>
      </c>
      <c r="K108" s="71">
        <v>25</v>
      </c>
      <c r="L108" s="74">
        <f t="shared" si="96"/>
        <v>1722</v>
      </c>
      <c r="M108" s="71">
        <f t="shared" si="88"/>
        <v>4260</v>
      </c>
      <c r="N108" s="71">
        <f t="shared" si="89"/>
        <v>660.00000000000011</v>
      </c>
      <c r="O108" s="74">
        <f t="shared" si="90"/>
        <v>1824</v>
      </c>
      <c r="P108" s="71">
        <f t="shared" si="91"/>
        <v>4254</v>
      </c>
      <c r="Q108" s="71">
        <f t="shared" si="92"/>
        <v>3546</v>
      </c>
      <c r="R108" s="71">
        <f t="shared" si="93"/>
        <v>7057.68</v>
      </c>
      <c r="S108" s="71">
        <f t="shared" si="94"/>
        <v>9174</v>
      </c>
      <c r="T108" s="71">
        <f t="shared" si="95"/>
        <v>52942.32</v>
      </c>
      <c r="U108" s="102" t="s">
        <v>349</v>
      </c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</row>
    <row r="109" spans="1:191" s="15" customFormat="1" ht="30" customHeight="1" x14ac:dyDescent="0.25">
      <c r="A109" s="62">
        <v>103</v>
      </c>
      <c r="B109" s="18" t="s">
        <v>143</v>
      </c>
      <c r="C109" s="62" t="s">
        <v>279</v>
      </c>
      <c r="D109" s="23" t="s">
        <v>142</v>
      </c>
      <c r="E109" s="23" t="s">
        <v>71</v>
      </c>
      <c r="F109" s="62" t="s">
        <v>261</v>
      </c>
      <c r="G109" s="63" t="s">
        <v>262</v>
      </c>
      <c r="H109" s="63" t="s">
        <v>262</v>
      </c>
      <c r="I109" s="71">
        <v>46000</v>
      </c>
      <c r="J109" s="74">
        <v>1289.46</v>
      </c>
      <c r="K109" s="71">
        <v>25</v>
      </c>
      <c r="L109" s="74">
        <f t="shared" si="96"/>
        <v>1320.2</v>
      </c>
      <c r="M109" s="71">
        <f t="shared" si="88"/>
        <v>3265.9999999999995</v>
      </c>
      <c r="N109" s="71">
        <f t="shared" si="89"/>
        <v>506.00000000000006</v>
      </c>
      <c r="O109" s="74">
        <f t="shared" si="90"/>
        <v>1398.4</v>
      </c>
      <c r="P109" s="71">
        <f t="shared" si="91"/>
        <v>3261.4</v>
      </c>
      <c r="Q109" s="71">
        <f t="shared" si="92"/>
        <v>2718.6000000000004</v>
      </c>
      <c r="R109" s="84">
        <f t="shared" si="93"/>
        <v>4033.06</v>
      </c>
      <c r="S109" s="84">
        <f t="shared" si="94"/>
        <v>7033.4</v>
      </c>
      <c r="T109" s="84">
        <f t="shared" si="95"/>
        <v>41966.94</v>
      </c>
      <c r="U109" s="102" t="s">
        <v>349</v>
      </c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</row>
    <row r="110" spans="1:191" s="2" customFormat="1" ht="30" customHeight="1" x14ac:dyDescent="0.25">
      <c r="A110" s="62">
        <v>104</v>
      </c>
      <c r="B110" s="17" t="s">
        <v>184</v>
      </c>
      <c r="C110" s="62" t="s">
        <v>278</v>
      </c>
      <c r="D110" s="17" t="s">
        <v>142</v>
      </c>
      <c r="E110" s="17" t="s">
        <v>19</v>
      </c>
      <c r="F110" s="62" t="s">
        <v>261</v>
      </c>
      <c r="G110" s="63" t="s">
        <v>262</v>
      </c>
      <c r="H110" s="63" t="s">
        <v>262</v>
      </c>
      <c r="I110" s="71">
        <v>60000</v>
      </c>
      <c r="J110" s="74">
        <v>3486.68</v>
      </c>
      <c r="K110" s="71">
        <v>25</v>
      </c>
      <c r="L110" s="74">
        <f t="shared" si="96"/>
        <v>1722</v>
      </c>
      <c r="M110" s="71">
        <f t="shared" si="88"/>
        <v>4260</v>
      </c>
      <c r="N110" s="71">
        <f t="shared" si="89"/>
        <v>660.00000000000011</v>
      </c>
      <c r="O110" s="74">
        <f t="shared" si="90"/>
        <v>1824</v>
      </c>
      <c r="P110" s="71">
        <f t="shared" si="91"/>
        <v>4254</v>
      </c>
      <c r="Q110" s="71">
        <f t="shared" si="92"/>
        <v>3546</v>
      </c>
      <c r="R110" s="71">
        <f t="shared" si="93"/>
        <v>7057.68</v>
      </c>
      <c r="S110" s="71">
        <f t="shared" si="94"/>
        <v>9174</v>
      </c>
      <c r="T110" s="71">
        <f t="shared" si="95"/>
        <v>52942.32</v>
      </c>
      <c r="U110" s="102" t="s">
        <v>349</v>
      </c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</row>
    <row r="111" spans="1:191" s="2" customFormat="1" ht="30" customHeight="1" x14ac:dyDescent="0.25">
      <c r="A111" s="62">
        <v>105</v>
      </c>
      <c r="B111" s="17" t="s">
        <v>369</v>
      </c>
      <c r="C111" s="62" t="s">
        <v>278</v>
      </c>
      <c r="D111" s="17" t="s">
        <v>142</v>
      </c>
      <c r="E111" s="17" t="s">
        <v>65</v>
      </c>
      <c r="F111" s="62" t="s">
        <v>261</v>
      </c>
      <c r="G111" s="63" t="s">
        <v>262</v>
      </c>
      <c r="H111" s="63" t="s">
        <v>262</v>
      </c>
      <c r="I111" s="71">
        <v>46000</v>
      </c>
      <c r="J111" s="74">
        <v>1289.46</v>
      </c>
      <c r="K111" s="71">
        <v>25</v>
      </c>
      <c r="L111" s="74">
        <f t="shared" ref="L111" si="106">I111*2.87%</f>
        <v>1320.2</v>
      </c>
      <c r="M111" s="71">
        <f t="shared" ref="M111" si="107">I111*7.1%</f>
        <v>3265.9999999999995</v>
      </c>
      <c r="N111" s="71">
        <f t="shared" ref="N111" si="108">I111*1.1%</f>
        <v>506.00000000000006</v>
      </c>
      <c r="O111" s="74">
        <f t="shared" ref="O111" si="109">I111*3.04%</f>
        <v>1398.4</v>
      </c>
      <c r="P111" s="71">
        <f t="shared" ref="P111" si="110">I111*7.09%</f>
        <v>3261.4</v>
      </c>
      <c r="Q111" s="71">
        <f t="shared" ref="Q111" si="111">+L111+O111</f>
        <v>2718.6000000000004</v>
      </c>
      <c r="R111" s="84">
        <f t="shared" ref="R111" si="112">SUM(J111+K111+L111+O111)</f>
        <v>4033.06</v>
      </c>
      <c r="S111" s="84">
        <f t="shared" ref="S111" si="113">SUM(M111+N111+P111)</f>
        <v>7033.4</v>
      </c>
      <c r="T111" s="84">
        <f t="shared" ref="T111" si="114">I111-R111</f>
        <v>41966.94</v>
      </c>
      <c r="U111" s="102" t="s">
        <v>349</v>
      </c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</row>
    <row r="112" spans="1:191" s="2" customFormat="1" ht="30" customHeight="1" x14ac:dyDescent="0.25">
      <c r="A112" s="62">
        <v>106</v>
      </c>
      <c r="B112" s="17" t="s">
        <v>306</v>
      </c>
      <c r="C112" s="62" t="s">
        <v>278</v>
      </c>
      <c r="D112" s="17" t="s">
        <v>307</v>
      </c>
      <c r="E112" s="17" t="s">
        <v>19</v>
      </c>
      <c r="F112" s="62" t="s">
        <v>261</v>
      </c>
      <c r="G112" s="63" t="s">
        <v>262</v>
      </c>
      <c r="H112" s="63" t="s">
        <v>262</v>
      </c>
      <c r="I112" s="71">
        <v>55000</v>
      </c>
      <c r="J112" s="74">
        <v>2559.6799999999998</v>
      </c>
      <c r="K112" s="71">
        <v>25</v>
      </c>
      <c r="L112" s="74">
        <f t="shared" ref="L112:L113" si="115">I112*2.87%</f>
        <v>1578.5</v>
      </c>
      <c r="M112" s="71">
        <f t="shared" ref="M112:M113" si="116">I112*7.1%</f>
        <v>3904.9999999999995</v>
      </c>
      <c r="N112" s="71">
        <f t="shared" ref="N112:N113" si="117">I112*1.1%</f>
        <v>605.00000000000011</v>
      </c>
      <c r="O112" s="74">
        <f t="shared" ref="O112:O113" si="118">I112*3.04%</f>
        <v>1672</v>
      </c>
      <c r="P112" s="71">
        <f t="shared" ref="P112:P113" si="119">I112*7.09%</f>
        <v>3899.5000000000005</v>
      </c>
      <c r="Q112" s="71">
        <f t="shared" ref="Q112:Q113" si="120">+L112+O112</f>
        <v>3250.5</v>
      </c>
      <c r="R112" s="71">
        <f t="shared" ref="R112:R113" si="121">SUM(J112+K112+L112+O112)</f>
        <v>5835.18</v>
      </c>
      <c r="S112" s="71">
        <f t="shared" ref="S112:S113" si="122">SUM(M112+N112+P112)</f>
        <v>8409.5</v>
      </c>
      <c r="T112" s="71">
        <f t="shared" ref="T112:T113" si="123">I112-R112</f>
        <v>49164.82</v>
      </c>
      <c r="U112" s="102" t="s">
        <v>349</v>
      </c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</row>
    <row r="113" spans="1:191" s="2" customFormat="1" ht="30" customHeight="1" x14ac:dyDescent="0.25">
      <c r="A113" s="62">
        <v>107</v>
      </c>
      <c r="B113" s="17" t="s">
        <v>362</v>
      </c>
      <c r="C113" s="62" t="s">
        <v>278</v>
      </c>
      <c r="D113" s="17" t="s">
        <v>361</v>
      </c>
      <c r="E113" s="17" t="s">
        <v>19</v>
      </c>
      <c r="F113" s="62" t="s">
        <v>261</v>
      </c>
      <c r="G113" s="63" t="s">
        <v>262</v>
      </c>
      <c r="H113" s="63" t="s">
        <v>262</v>
      </c>
      <c r="I113" s="71">
        <v>60000</v>
      </c>
      <c r="J113" s="74">
        <v>3486.68</v>
      </c>
      <c r="K113" s="71">
        <v>25</v>
      </c>
      <c r="L113" s="74">
        <f t="shared" si="115"/>
        <v>1722</v>
      </c>
      <c r="M113" s="71">
        <f t="shared" si="116"/>
        <v>4260</v>
      </c>
      <c r="N113" s="71">
        <f t="shared" si="117"/>
        <v>660.00000000000011</v>
      </c>
      <c r="O113" s="74">
        <f t="shared" si="118"/>
        <v>1824</v>
      </c>
      <c r="P113" s="71">
        <f t="shared" si="119"/>
        <v>4254</v>
      </c>
      <c r="Q113" s="71">
        <f t="shared" si="120"/>
        <v>3546</v>
      </c>
      <c r="R113" s="71">
        <f t="shared" si="121"/>
        <v>7057.68</v>
      </c>
      <c r="S113" s="71">
        <f t="shared" si="122"/>
        <v>9174</v>
      </c>
      <c r="T113" s="71">
        <f t="shared" si="123"/>
        <v>52942.32</v>
      </c>
      <c r="U113" s="102" t="s">
        <v>349</v>
      </c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</row>
    <row r="114" spans="1:191" s="2" customFormat="1" ht="30" customHeight="1" x14ac:dyDescent="0.25">
      <c r="A114" s="62">
        <v>108</v>
      </c>
      <c r="B114" s="17" t="s">
        <v>75</v>
      </c>
      <c r="C114" s="62" t="s">
        <v>278</v>
      </c>
      <c r="D114" s="17" t="s">
        <v>74</v>
      </c>
      <c r="E114" s="17" t="s">
        <v>73</v>
      </c>
      <c r="F114" s="62" t="s">
        <v>261</v>
      </c>
      <c r="G114" s="63" t="s">
        <v>262</v>
      </c>
      <c r="H114" s="63" t="s">
        <v>262</v>
      </c>
      <c r="I114" s="71">
        <v>55000</v>
      </c>
      <c r="J114" s="74">
        <v>2559.6799999999998</v>
      </c>
      <c r="K114" s="71">
        <v>25</v>
      </c>
      <c r="L114" s="74">
        <f t="shared" si="96"/>
        <v>1578.5</v>
      </c>
      <c r="M114" s="71">
        <f t="shared" si="88"/>
        <v>3904.9999999999995</v>
      </c>
      <c r="N114" s="71">
        <f t="shared" si="89"/>
        <v>605.00000000000011</v>
      </c>
      <c r="O114" s="74">
        <f t="shared" si="90"/>
        <v>1672</v>
      </c>
      <c r="P114" s="71">
        <f t="shared" si="91"/>
        <v>3899.5000000000005</v>
      </c>
      <c r="Q114" s="71">
        <f t="shared" si="92"/>
        <v>3250.5</v>
      </c>
      <c r="R114" s="71">
        <f t="shared" si="93"/>
        <v>5835.18</v>
      </c>
      <c r="S114" s="71">
        <f t="shared" si="94"/>
        <v>8409.5</v>
      </c>
      <c r="T114" s="71">
        <f t="shared" si="95"/>
        <v>49164.82</v>
      </c>
      <c r="U114" s="102" t="s">
        <v>349</v>
      </c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</row>
    <row r="115" spans="1:191" s="2" customFormat="1" ht="30" customHeight="1" x14ac:dyDescent="0.25">
      <c r="A115" s="62">
        <v>109</v>
      </c>
      <c r="B115" s="17" t="s">
        <v>76</v>
      </c>
      <c r="C115" s="62" t="s">
        <v>278</v>
      </c>
      <c r="D115" s="17" t="s">
        <v>77</v>
      </c>
      <c r="E115" s="17" t="s">
        <v>73</v>
      </c>
      <c r="F115" s="62" t="s">
        <v>261</v>
      </c>
      <c r="G115" s="63" t="s">
        <v>262</v>
      </c>
      <c r="H115" s="63" t="s">
        <v>262</v>
      </c>
      <c r="I115" s="71">
        <v>55000</v>
      </c>
      <c r="J115" s="74">
        <v>2559.6799999999998</v>
      </c>
      <c r="K115" s="71">
        <v>25</v>
      </c>
      <c r="L115" s="74">
        <f t="shared" si="96"/>
        <v>1578.5</v>
      </c>
      <c r="M115" s="71">
        <f t="shared" si="88"/>
        <v>3904.9999999999995</v>
      </c>
      <c r="N115" s="71">
        <f t="shared" si="89"/>
        <v>605.00000000000011</v>
      </c>
      <c r="O115" s="74">
        <f t="shared" si="90"/>
        <v>1672</v>
      </c>
      <c r="P115" s="71">
        <f t="shared" si="91"/>
        <v>3899.5000000000005</v>
      </c>
      <c r="Q115" s="71">
        <f t="shared" si="92"/>
        <v>3250.5</v>
      </c>
      <c r="R115" s="71">
        <f t="shared" si="93"/>
        <v>5835.18</v>
      </c>
      <c r="S115" s="71">
        <f t="shared" si="94"/>
        <v>8409.5</v>
      </c>
      <c r="T115" s="71">
        <f t="shared" si="95"/>
        <v>49164.82</v>
      </c>
      <c r="U115" s="102" t="s">
        <v>349</v>
      </c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</row>
    <row r="116" spans="1:191" s="2" customFormat="1" ht="30" customHeight="1" x14ac:dyDescent="0.25">
      <c r="A116" s="62">
        <v>110</v>
      </c>
      <c r="B116" s="17" t="s">
        <v>245</v>
      </c>
      <c r="C116" s="62" t="s">
        <v>279</v>
      </c>
      <c r="D116" s="17" t="s">
        <v>246</v>
      </c>
      <c r="E116" s="17" t="s">
        <v>65</v>
      </c>
      <c r="F116" s="62" t="s">
        <v>261</v>
      </c>
      <c r="G116" s="63" t="s">
        <v>262</v>
      </c>
      <c r="H116" s="63" t="s">
        <v>262</v>
      </c>
      <c r="I116" s="71">
        <v>46000</v>
      </c>
      <c r="J116" s="74">
        <v>1032.1400000000001</v>
      </c>
      <c r="K116" s="71">
        <v>25</v>
      </c>
      <c r="L116" s="74">
        <f t="shared" si="96"/>
        <v>1320.2</v>
      </c>
      <c r="M116" s="71">
        <f t="shared" si="88"/>
        <v>3265.9999999999995</v>
      </c>
      <c r="N116" s="71">
        <f t="shared" si="89"/>
        <v>506.00000000000006</v>
      </c>
      <c r="O116" s="74">
        <f t="shared" si="90"/>
        <v>1398.4</v>
      </c>
      <c r="P116" s="71">
        <f t="shared" si="91"/>
        <v>3261.4</v>
      </c>
      <c r="Q116" s="71">
        <f t="shared" si="92"/>
        <v>2718.6000000000004</v>
      </c>
      <c r="R116" s="71">
        <f t="shared" si="93"/>
        <v>3775.7400000000002</v>
      </c>
      <c r="S116" s="71">
        <f t="shared" si="94"/>
        <v>7033.4</v>
      </c>
      <c r="T116" s="71">
        <f t="shared" si="95"/>
        <v>42224.26</v>
      </c>
      <c r="U116" s="102" t="s">
        <v>349</v>
      </c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</row>
    <row r="117" spans="1:191" s="2" customFormat="1" ht="30" customHeight="1" x14ac:dyDescent="0.25">
      <c r="A117" s="62">
        <v>111</v>
      </c>
      <c r="B117" s="17" t="s">
        <v>79</v>
      </c>
      <c r="C117" s="62" t="s">
        <v>278</v>
      </c>
      <c r="D117" s="17" t="s">
        <v>78</v>
      </c>
      <c r="E117" s="17" t="s">
        <v>73</v>
      </c>
      <c r="F117" s="62" t="s">
        <v>261</v>
      </c>
      <c r="G117" s="63" t="s">
        <v>262</v>
      </c>
      <c r="H117" s="63" t="s">
        <v>262</v>
      </c>
      <c r="I117" s="71">
        <v>55000</v>
      </c>
      <c r="J117" s="74">
        <v>2559.6799999999998</v>
      </c>
      <c r="K117" s="71">
        <v>25</v>
      </c>
      <c r="L117" s="74">
        <f t="shared" si="96"/>
        <v>1578.5</v>
      </c>
      <c r="M117" s="71">
        <f t="shared" si="88"/>
        <v>3904.9999999999995</v>
      </c>
      <c r="N117" s="71">
        <f t="shared" si="89"/>
        <v>605.00000000000011</v>
      </c>
      <c r="O117" s="74">
        <f t="shared" si="90"/>
        <v>1672</v>
      </c>
      <c r="P117" s="71">
        <f t="shared" si="91"/>
        <v>3899.5000000000005</v>
      </c>
      <c r="Q117" s="71">
        <f t="shared" si="92"/>
        <v>3250.5</v>
      </c>
      <c r="R117" s="71">
        <f t="shared" si="93"/>
        <v>5835.18</v>
      </c>
      <c r="S117" s="71">
        <f t="shared" si="94"/>
        <v>8409.5</v>
      </c>
      <c r="T117" s="71">
        <f t="shared" si="95"/>
        <v>49164.82</v>
      </c>
      <c r="U117" s="102" t="s">
        <v>349</v>
      </c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</row>
    <row r="118" spans="1:191" s="2" customFormat="1" ht="30" customHeight="1" x14ac:dyDescent="0.25">
      <c r="A118" s="62">
        <v>112</v>
      </c>
      <c r="B118" s="17" t="s">
        <v>371</v>
      </c>
      <c r="C118" s="62" t="s">
        <v>278</v>
      </c>
      <c r="D118" s="17" t="s">
        <v>78</v>
      </c>
      <c r="E118" s="24" t="s">
        <v>65</v>
      </c>
      <c r="F118" s="62" t="s">
        <v>261</v>
      </c>
      <c r="G118" s="63" t="s">
        <v>262</v>
      </c>
      <c r="H118" s="63" t="s">
        <v>262</v>
      </c>
      <c r="I118" s="71">
        <v>46000</v>
      </c>
      <c r="J118" s="74">
        <v>1289.46</v>
      </c>
      <c r="K118" s="71">
        <v>25</v>
      </c>
      <c r="L118" s="74">
        <f t="shared" si="96"/>
        <v>1320.2</v>
      </c>
      <c r="M118" s="71">
        <f t="shared" si="88"/>
        <v>3265.9999999999995</v>
      </c>
      <c r="N118" s="71">
        <f t="shared" si="89"/>
        <v>506.00000000000006</v>
      </c>
      <c r="O118" s="74">
        <f t="shared" si="90"/>
        <v>1398.4</v>
      </c>
      <c r="P118" s="71">
        <f t="shared" si="91"/>
        <v>3261.4</v>
      </c>
      <c r="Q118" s="71">
        <f t="shared" si="92"/>
        <v>2718.6000000000004</v>
      </c>
      <c r="R118" s="71">
        <f t="shared" si="93"/>
        <v>4033.06</v>
      </c>
      <c r="S118" s="71">
        <f t="shared" si="94"/>
        <v>7033.4</v>
      </c>
      <c r="T118" s="71">
        <f t="shared" si="95"/>
        <v>41966.94</v>
      </c>
      <c r="U118" s="102" t="s">
        <v>349</v>
      </c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</row>
    <row r="119" spans="1:191" s="25" customFormat="1" ht="30" customHeight="1" x14ac:dyDescent="0.25">
      <c r="A119" s="62">
        <v>113</v>
      </c>
      <c r="B119" s="17" t="s">
        <v>161</v>
      </c>
      <c r="C119" s="62" t="s">
        <v>278</v>
      </c>
      <c r="D119" s="17" t="s">
        <v>379</v>
      </c>
      <c r="E119" s="17" t="s">
        <v>71</v>
      </c>
      <c r="F119" s="62" t="s">
        <v>261</v>
      </c>
      <c r="G119" s="63" t="s">
        <v>262</v>
      </c>
      <c r="H119" s="63" t="s">
        <v>262</v>
      </c>
      <c r="I119" s="71">
        <v>46000</v>
      </c>
      <c r="J119" s="74">
        <v>1289.46</v>
      </c>
      <c r="K119" s="71">
        <v>25</v>
      </c>
      <c r="L119" s="74">
        <f>I119*2.87%</f>
        <v>1320.2</v>
      </c>
      <c r="M119" s="71">
        <f>I119*7.1%</f>
        <v>3265.9999999999995</v>
      </c>
      <c r="N119" s="71">
        <f>I119*1.1%</f>
        <v>506.00000000000006</v>
      </c>
      <c r="O119" s="74">
        <f>I119*3.04%</f>
        <v>1398.4</v>
      </c>
      <c r="P119" s="71">
        <f>I119*7.09%</f>
        <v>3261.4</v>
      </c>
      <c r="Q119" s="71">
        <f>+L119+O119</f>
        <v>2718.6000000000004</v>
      </c>
      <c r="R119" s="71">
        <f>SUM(J119+K119+L119+O119)</f>
        <v>4033.06</v>
      </c>
      <c r="S119" s="71">
        <f>SUM(M119+N119+P119)</f>
        <v>7033.4</v>
      </c>
      <c r="T119" s="71">
        <f>I119-R119</f>
        <v>41966.94</v>
      </c>
      <c r="U119" s="102" t="s">
        <v>349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</row>
    <row r="120" spans="1:191" s="25" customFormat="1" ht="30" customHeight="1" x14ac:dyDescent="0.25">
      <c r="A120" s="62">
        <v>114</v>
      </c>
      <c r="B120" s="17" t="s">
        <v>405</v>
      </c>
      <c r="C120" s="62" t="s">
        <v>278</v>
      </c>
      <c r="D120" s="17" t="s">
        <v>379</v>
      </c>
      <c r="E120" s="17" t="s">
        <v>71</v>
      </c>
      <c r="F120" s="62" t="s">
        <v>261</v>
      </c>
      <c r="G120" s="63" t="s">
        <v>262</v>
      </c>
      <c r="H120" s="63" t="s">
        <v>262</v>
      </c>
      <c r="I120" s="71">
        <v>45000</v>
      </c>
      <c r="J120" s="74">
        <v>1148.33</v>
      </c>
      <c r="K120" s="71">
        <v>25</v>
      </c>
      <c r="L120" s="74">
        <f>I120*2.87%</f>
        <v>1291.5</v>
      </c>
      <c r="M120" s="71">
        <f>I120*7.1%</f>
        <v>3194.9999999999995</v>
      </c>
      <c r="N120" s="71">
        <f>I120*1.1%</f>
        <v>495.00000000000006</v>
      </c>
      <c r="O120" s="74">
        <f>I120*3.04%</f>
        <v>1368</v>
      </c>
      <c r="P120" s="71">
        <f>I120*7.09%</f>
        <v>3190.5</v>
      </c>
      <c r="Q120" s="71">
        <f>+L120+O120</f>
        <v>2659.5</v>
      </c>
      <c r="R120" s="71">
        <f>SUM(J120+K120+L120+O120)</f>
        <v>3832.83</v>
      </c>
      <c r="S120" s="71">
        <f>SUM(M120+N120+P120)</f>
        <v>6880.5</v>
      </c>
      <c r="T120" s="71">
        <f>I120-R120</f>
        <v>41167.17</v>
      </c>
      <c r="U120" s="102" t="s">
        <v>349</v>
      </c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</row>
    <row r="121" spans="1:191" s="25" customFormat="1" ht="30" customHeight="1" x14ac:dyDescent="0.25">
      <c r="A121" s="62">
        <v>115</v>
      </c>
      <c r="B121" s="17" t="s">
        <v>414</v>
      </c>
      <c r="C121" s="62" t="s">
        <v>278</v>
      </c>
      <c r="D121" s="17" t="s">
        <v>379</v>
      </c>
      <c r="E121" s="17" t="s">
        <v>65</v>
      </c>
      <c r="F121" s="62" t="s">
        <v>261</v>
      </c>
      <c r="G121" s="63" t="s">
        <v>262</v>
      </c>
      <c r="H121" s="63" t="s">
        <v>262</v>
      </c>
      <c r="I121" s="71">
        <v>46000</v>
      </c>
      <c r="J121" s="74">
        <v>1289.46</v>
      </c>
      <c r="K121" s="71">
        <v>25</v>
      </c>
      <c r="L121" s="74">
        <f>I121*2.87%</f>
        <v>1320.2</v>
      </c>
      <c r="M121" s="71">
        <f>I121*7.1%</f>
        <v>3265.9999999999995</v>
      </c>
      <c r="N121" s="71">
        <f>I121*1.1%</f>
        <v>506.00000000000006</v>
      </c>
      <c r="O121" s="74">
        <f>I121*3.04%</f>
        <v>1398.4</v>
      </c>
      <c r="P121" s="71">
        <f>I121*7.09%</f>
        <v>3261.4</v>
      </c>
      <c r="Q121" s="71">
        <f>+L121+O121</f>
        <v>2718.6000000000004</v>
      </c>
      <c r="R121" s="71">
        <f>SUM(J121+K121+L121+O121)</f>
        <v>4033.06</v>
      </c>
      <c r="S121" s="71">
        <f>SUM(M121+N121+P121)</f>
        <v>7033.4</v>
      </c>
      <c r="T121" s="71">
        <f>I121-R121</f>
        <v>41966.94</v>
      </c>
      <c r="U121" s="102" t="s">
        <v>349</v>
      </c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</row>
    <row r="122" spans="1:191" s="2" customFormat="1" ht="30" customHeight="1" x14ac:dyDescent="0.25">
      <c r="A122" s="62">
        <v>116</v>
      </c>
      <c r="B122" s="17" t="s">
        <v>81</v>
      </c>
      <c r="C122" s="62" t="s">
        <v>278</v>
      </c>
      <c r="D122" s="17" t="s">
        <v>80</v>
      </c>
      <c r="E122" s="17" t="s">
        <v>19</v>
      </c>
      <c r="F122" s="62" t="s">
        <v>261</v>
      </c>
      <c r="G122" s="63" t="s">
        <v>262</v>
      </c>
      <c r="H122" s="63" t="s">
        <v>262</v>
      </c>
      <c r="I122" s="71">
        <v>60000</v>
      </c>
      <c r="J122" s="74">
        <v>3486.68</v>
      </c>
      <c r="K122" s="71">
        <v>25</v>
      </c>
      <c r="L122" s="74">
        <f t="shared" si="96"/>
        <v>1722</v>
      </c>
      <c r="M122" s="71">
        <f t="shared" si="88"/>
        <v>4260</v>
      </c>
      <c r="N122" s="71">
        <f t="shared" si="89"/>
        <v>660.00000000000011</v>
      </c>
      <c r="O122" s="74">
        <f t="shared" si="90"/>
        <v>1824</v>
      </c>
      <c r="P122" s="71">
        <f t="shared" si="91"/>
        <v>4254</v>
      </c>
      <c r="Q122" s="71">
        <f t="shared" si="92"/>
        <v>3546</v>
      </c>
      <c r="R122" s="71">
        <f t="shared" si="93"/>
        <v>7057.68</v>
      </c>
      <c r="S122" s="71">
        <f t="shared" si="94"/>
        <v>9174</v>
      </c>
      <c r="T122" s="71">
        <f t="shared" si="95"/>
        <v>52942.32</v>
      </c>
      <c r="U122" s="102" t="s">
        <v>349</v>
      </c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</row>
    <row r="123" spans="1:191" s="2" customFormat="1" ht="30" customHeight="1" x14ac:dyDescent="0.25">
      <c r="A123" s="62">
        <v>117</v>
      </c>
      <c r="B123" s="17" t="s">
        <v>83</v>
      </c>
      <c r="C123" s="62" t="s">
        <v>278</v>
      </c>
      <c r="D123" s="17" t="s">
        <v>82</v>
      </c>
      <c r="E123" s="17" t="s">
        <v>19</v>
      </c>
      <c r="F123" s="62" t="s">
        <v>261</v>
      </c>
      <c r="G123" s="63" t="s">
        <v>262</v>
      </c>
      <c r="H123" s="63" t="s">
        <v>262</v>
      </c>
      <c r="I123" s="71">
        <v>60000</v>
      </c>
      <c r="J123" s="74">
        <v>3486.68</v>
      </c>
      <c r="K123" s="71">
        <v>25</v>
      </c>
      <c r="L123" s="74">
        <f t="shared" si="96"/>
        <v>1722</v>
      </c>
      <c r="M123" s="71">
        <f t="shared" si="88"/>
        <v>4260</v>
      </c>
      <c r="N123" s="71">
        <f t="shared" si="89"/>
        <v>660.00000000000011</v>
      </c>
      <c r="O123" s="74">
        <f t="shared" si="90"/>
        <v>1824</v>
      </c>
      <c r="P123" s="71">
        <f t="shared" si="91"/>
        <v>4254</v>
      </c>
      <c r="Q123" s="71">
        <f t="shared" si="92"/>
        <v>3546</v>
      </c>
      <c r="R123" s="71">
        <f t="shared" ref="R123:R125" si="124">SUM(J123+K123+L123+O123)</f>
        <v>7057.68</v>
      </c>
      <c r="S123" s="71">
        <f t="shared" ref="S123:S125" si="125">SUM(M123+N123+P123)</f>
        <v>9174</v>
      </c>
      <c r="T123" s="71">
        <f t="shared" ref="T123:T125" si="126">I123-R123</f>
        <v>52942.32</v>
      </c>
      <c r="U123" s="102" t="s">
        <v>349</v>
      </c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</row>
    <row r="124" spans="1:191" s="2" customFormat="1" ht="30" customHeight="1" x14ac:dyDescent="0.25">
      <c r="A124" s="62">
        <v>118</v>
      </c>
      <c r="B124" s="17" t="s">
        <v>297</v>
      </c>
      <c r="C124" s="62" t="s">
        <v>279</v>
      </c>
      <c r="D124" s="17" t="s">
        <v>82</v>
      </c>
      <c r="E124" s="17" t="s">
        <v>65</v>
      </c>
      <c r="F124" s="62" t="s">
        <v>261</v>
      </c>
      <c r="G124" s="63" t="s">
        <v>262</v>
      </c>
      <c r="H124" s="63" t="s">
        <v>262</v>
      </c>
      <c r="I124" s="71">
        <v>46000</v>
      </c>
      <c r="J124" s="74">
        <v>1289.46</v>
      </c>
      <c r="K124" s="71">
        <v>25</v>
      </c>
      <c r="L124" s="74">
        <f t="shared" ref="L124" si="127">I124*2.87%</f>
        <v>1320.2</v>
      </c>
      <c r="M124" s="71">
        <f t="shared" ref="M124" si="128">I124*7.1%</f>
        <v>3265.9999999999995</v>
      </c>
      <c r="N124" s="71">
        <f t="shared" ref="N124" si="129">I124*1.1%</f>
        <v>506.00000000000006</v>
      </c>
      <c r="O124" s="74">
        <f t="shared" ref="O124" si="130">I124*3.04%</f>
        <v>1398.4</v>
      </c>
      <c r="P124" s="71">
        <f t="shared" ref="P124" si="131">I124*7.09%</f>
        <v>3261.4</v>
      </c>
      <c r="Q124" s="71">
        <f t="shared" ref="Q124" si="132">+L124+O124</f>
        <v>2718.6000000000004</v>
      </c>
      <c r="R124" s="71">
        <f t="shared" si="124"/>
        <v>4033.06</v>
      </c>
      <c r="S124" s="71">
        <f t="shared" si="125"/>
        <v>7033.4</v>
      </c>
      <c r="T124" s="71">
        <f t="shared" si="126"/>
        <v>41966.94</v>
      </c>
      <c r="U124" s="102" t="s">
        <v>349</v>
      </c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</row>
    <row r="125" spans="1:191" s="2" customFormat="1" ht="30" customHeight="1" x14ac:dyDescent="0.25">
      <c r="A125" s="62">
        <v>119</v>
      </c>
      <c r="B125" s="17" t="s">
        <v>85</v>
      </c>
      <c r="C125" s="62" t="s">
        <v>278</v>
      </c>
      <c r="D125" s="17" t="s">
        <v>84</v>
      </c>
      <c r="E125" s="17" t="s">
        <v>19</v>
      </c>
      <c r="F125" s="62" t="s">
        <v>261</v>
      </c>
      <c r="G125" s="63" t="s">
        <v>262</v>
      </c>
      <c r="H125" s="63" t="s">
        <v>262</v>
      </c>
      <c r="I125" s="71">
        <v>60000</v>
      </c>
      <c r="J125" s="74">
        <v>3486.68</v>
      </c>
      <c r="K125" s="71">
        <v>25</v>
      </c>
      <c r="L125" s="74">
        <f t="shared" si="96"/>
        <v>1722</v>
      </c>
      <c r="M125" s="71">
        <f t="shared" si="88"/>
        <v>4260</v>
      </c>
      <c r="N125" s="71">
        <f t="shared" si="89"/>
        <v>660.00000000000011</v>
      </c>
      <c r="O125" s="74">
        <f t="shared" si="90"/>
        <v>1824</v>
      </c>
      <c r="P125" s="71">
        <f t="shared" si="91"/>
        <v>4254</v>
      </c>
      <c r="Q125" s="71">
        <f t="shared" si="92"/>
        <v>3546</v>
      </c>
      <c r="R125" s="71">
        <f t="shared" si="124"/>
        <v>7057.68</v>
      </c>
      <c r="S125" s="71">
        <f t="shared" si="125"/>
        <v>9174</v>
      </c>
      <c r="T125" s="71">
        <f t="shared" si="126"/>
        <v>52942.32</v>
      </c>
      <c r="U125" s="102" t="s">
        <v>349</v>
      </c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</row>
    <row r="126" spans="1:191" s="2" customFormat="1" ht="30" customHeight="1" x14ac:dyDescent="0.25">
      <c r="A126" s="62">
        <v>120</v>
      </c>
      <c r="B126" s="17" t="s">
        <v>56</v>
      </c>
      <c r="C126" s="62" t="s">
        <v>279</v>
      </c>
      <c r="D126" s="17" t="s">
        <v>55</v>
      </c>
      <c r="E126" s="17" t="s">
        <v>57</v>
      </c>
      <c r="F126" s="62" t="s">
        <v>261</v>
      </c>
      <c r="G126" s="63" t="s">
        <v>262</v>
      </c>
      <c r="H126" s="63" t="s">
        <v>262</v>
      </c>
      <c r="I126" s="71">
        <v>155000</v>
      </c>
      <c r="J126" s="74">
        <v>25042.74</v>
      </c>
      <c r="K126" s="71">
        <v>25</v>
      </c>
      <c r="L126" s="74">
        <f t="shared" si="96"/>
        <v>4448.5</v>
      </c>
      <c r="M126" s="71">
        <f t="shared" si="88"/>
        <v>11004.999999999998</v>
      </c>
      <c r="N126" s="71">
        <f t="shared" si="89"/>
        <v>1705.0000000000002</v>
      </c>
      <c r="O126" s="74">
        <f t="shared" si="90"/>
        <v>4712</v>
      </c>
      <c r="P126" s="71">
        <f t="shared" si="91"/>
        <v>10989.5</v>
      </c>
      <c r="Q126" s="71">
        <f t="shared" si="92"/>
        <v>9160.5</v>
      </c>
      <c r="R126" s="71">
        <f>SUM(J126+K126+L126+O126)</f>
        <v>34228.240000000005</v>
      </c>
      <c r="S126" s="71">
        <f>SUM(M126+N126+P126)</f>
        <v>23699.5</v>
      </c>
      <c r="T126" s="71">
        <f>I126-R126</f>
        <v>120771.76</v>
      </c>
      <c r="U126" s="102" t="s">
        <v>349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</row>
    <row r="127" spans="1:191" s="2" customFormat="1" ht="30" customHeight="1" x14ac:dyDescent="0.25">
      <c r="A127" s="62">
        <v>121</v>
      </c>
      <c r="B127" s="17" t="s">
        <v>387</v>
      </c>
      <c r="C127" s="62" t="s">
        <v>279</v>
      </c>
      <c r="D127" s="17" t="s">
        <v>55</v>
      </c>
      <c r="E127" s="17" t="s">
        <v>1</v>
      </c>
      <c r="F127" s="62" t="s">
        <v>261</v>
      </c>
      <c r="G127" s="63" t="s">
        <v>262</v>
      </c>
      <c r="H127" s="63" t="s">
        <v>262</v>
      </c>
      <c r="I127" s="71">
        <v>50000</v>
      </c>
      <c r="J127" s="74">
        <v>1854</v>
      </c>
      <c r="K127" s="71">
        <v>25</v>
      </c>
      <c r="L127" s="74">
        <f>I127*2.87%</f>
        <v>1435</v>
      </c>
      <c r="M127" s="71">
        <f>I127*7.1%</f>
        <v>3549.9999999999995</v>
      </c>
      <c r="N127" s="71">
        <f>I127*1.1%</f>
        <v>550</v>
      </c>
      <c r="O127" s="74">
        <f>I127*3.04%</f>
        <v>1520</v>
      </c>
      <c r="P127" s="71">
        <f>I127*7.09%</f>
        <v>3545.0000000000005</v>
      </c>
      <c r="Q127" s="71">
        <f>+L127+O127</f>
        <v>2955</v>
      </c>
      <c r="R127" s="71">
        <f>SUM(J127+K127+L127+O127)</f>
        <v>4834</v>
      </c>
      <c r="S127" s="71">
        <f>SUM(M127+N127+P127)</f>
        <v>7645</v>
      </c>
      <c r="T127" s="71">
        <f>I127-R127</f>
        <v>45166</v>
      </c>
      <c r="U127" s="102" t="s">
        <v>349</v>
      </c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</row>
    <row r="128" spans="1:191" s="2" customFormat="1" ht="30" customHeight="1" x14ac:dyDescent="0.25">
      <c r="A128" s="62">
        <v>122</v>
      </c>
      <c r="B128" s="17" t="s">
        <v>427</v>
      </c>
      <c r="C128" s="62" t="s">
        <v>279</v>
      </c>
      <c r="D128" s="17" t="s">
        <v>55</v>
      </c>
      <c r="E128" s="17" t="s">
        <v>1</v>
      </c>
      <c r="F128" s="62" t="s">
        <v>261</v>
      </c>
      <c r="G128" s="63" t="s">
        <v>262</v>
      </c>
      <c r="H128" s="63" t="s">
        <v>262</v>
      </c>
      <c r="I128" s="71">
        <v>50000</v>
      </c>
      <c r="J128" s="74">
        <v>1854</v>
      </c>
      <c r="K128" s="71">
        <v>25</v>
      </c>
      <c r="L128" s="74">
        <f>I128*2.87%</f>
        <v>1435</v>
      </c>
      <c r="M128" s="71">
        <f>I128*7.1%</f>
        <v>3549.9999999999995</v>
      </c>
      <c r="N128" s="71">
        <f>I128*1.1%</f>
        <v>550</v>
      </c>
      <c r="O128" s="74">
        <f>I128*3.04%</f>
        <v>1520</v>
      </c>
      <c r="P128" s="71">
        <f>I128*7.09%</f>
        <v>3545.0000000000005</v>
      </c>
      <c r="Q128" s="71">
        <f>+L128+O128</f>
        <v>2955</v>
      </c>
      <c r="R128" s="71">
        <f>SUM(J128+K128+L128+O128)</f>
        <v>4834</v>
      </c>
      <c r="S128" s="71">
        <f>SUM(M128+N128+P128)</f>
        <v>7645</v>
      </c>
      <c r="T128" s="71">
        <f>I128-R128</f>
        <v>45166</v>
      </c>
      <c r="U128" s="102" t="s">
        <v>349</v>
      </c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</row>
    <row r="129" spans="1:191" s="2" customFormat="1" ht="30" customHeight="1" x14ac:dyDescent="0.25">
      <c r="A129" s="62">
        <v>123</v>
      </c>
      <c r="B129" s="17" t="s">
        <v>321</v>
      </c>
      <c r="C129" s="62" t="s">
        <v>279</v>
      </c>
      <c r="D129" s="17" t="s">
        <v>55</v>
      </c>
      <c r="E129" s="17" t="s">
        <v>96</v>
      </c>
      <c r="F129" s="62" t="s">
        <v>261</v>
      </c>
      <c r="G129" s="63" t="s">
        <v>262</v>
      </c>
      <c r="H129" s="63" t="s">
        <v>262</v>
      </c>
      <c r="I129" s="71">
        <v>40000</v>
      </c>
      <c r="J129" s="74">
        <v>442.65</v>
      </c>
      <c r="K129" s="71">
        <v>25</v>
      </c>
      <c r="L129" s="74">
        <f t="shared" si="96"/>
        <v>1148</v>
      </c>
      <c r="M129" s="71">
        <f t="shared" si="88"/>
        <v>2839.9999999999995</v>
      </c>
      <c r="N129" s="71">
        <f t="shared" si="89"/>
        <v>440.00000000000006</v>
      </c>
      <c r="O129" s="74">
        <f t="shared" si="90"/>
        <v>1216</v>
      </c>
      <c r="P129" s="71">
        <f t="shared" si="91"/>
        <v>2836</v>
      </c>
      <c r="Q129" s="71">
        <f t="shared" si="92"/>
        <v>2364</v>
      </c>
      <c r="R129" s="71">
        <f t="shared" ref="R129" si="133">SUM(J129+K129+L129+O129)</f>
        <v>2831.65</v>
      </c>
      <c r="S129" s="71">
        <f t="shared" ref="S129" si="134">SUM(M129+N129+P129)</f>
        <v>6116</v>
      </c>
      <c r="T129" s="71">
        <f t="shared" ref="T129" si="135">I129-R129</f>
        <v>37168.35</v>
      </c>
      <c r="U129" s="102" t="s">
        <v>349</v>
      </c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</row>
    <row r="130" spans="1:191" s="2" customFormat="1" ht="30" customHeight="1" x14ac:dyDescent="0.25">
      <c r="A130" s="62">
        <v>124</v>
      </c>
      <c r="B130" s="17" t="s">
        <v>59</v>
      </c>
      <c r="C130" s="62" t="s">
        <v>279</v>
      </c>
      <c r="D130" s="17" t="s">
        <v>58</v>
      </c>
      <c r="E130" s="17" t="s">
        <v>60</v>
      </c>
      <c r="F130" s="62" t="s">
        <v>261</v>
      </c>
      <c r="G130" s="63" t="s">
        <v>262</v>
      </c>
      <c r="H130" s="63" t="s">
        <v>262</v>
      </c>
      <c r="I130" s="71">
        <v>35000</v>
      </c>
      <c r="J130" s="74">
        <v>0</v>
      </c>
      <c r="K130" s="71">
        <v>25</v>
      </c>
      <c r="L130" s="74">
        <f t="shared" si="96"/>
        <v>1004.5</v>
      </c>
      <c r="M130" s="71">
        <f t="shared" si="88"/>
        <v>2485</v>
      </c>
      <c r="N130" s="71">
        <f t="shared" si="89"/>
        <v>385.00000000000006</v>
      </c>
      <c r="O130" s="74">
        <f t="shared" si="90"/>
        <v>1064</v>
      </c>
      <c r="P130" s="71">
        <f t="shared" si="91"/>
        <v>2481.5</v>
      </c>
      <c r="Q130" s="71">
        <f t="shared" si="92"/>
        <v>2068.5</v>
      </c>
      <c r="R130" s="71">
        <f>SUM(J130+K130+L130+O130)</f>
        <v>2093.5</v>
      </c>
      <c r="S130" s="71">
        <f>SUM(M130+N130+P130)</f>
        <v>5351.5</v>
      </c>
      <c r="T130" s="71">
        <f>I130-R130</f>
        <v>32906.5</v>
      </c>
      <c r="U130" s="102" t="s">
        <v>349</v>
      </c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</row>
    <row r="131" spans="1:191" s="2" customFormat="1" ht="30" customHeight="1" x14ac:dyDescent="0.25">
      <c r="A131" s="62">
        <v>125</v>
      </c>
      <c r="B131" s="17" t="s">
        <v>258</v>
      </c>
      <c r="C131" s="62" t="s">
        <v>279</v>
      </c>
      <c r="D131" s="17" t="s">
        <v>322</v>
      </c>
      <c r="E131" s="17" t="s">
        <v>19</v>
      </c>
      <c r="F131" s="62" t="s">
        <v>261</v>
      </c>
      <c r="G131" s="63" t="s">
        <v>262</v>
      </c>
      <c r="H131" s="63" t="s">
        <v>262</v>
      </c>
      <c r="I131" s="71">
        <v>100000</v>
      </c>
      <c r="J131" s="74">
        <v>12105.37</v>
      </c>
      <c r="K131" s="71">
        <v>25</v>
      </c>
      <c r="L131" s="74">
        <f>I131*2.87%</f>
        <v>2870</v>
      </c>
      <c r="M131" s="71">
        <f>I131*7.1%</f>
        <v>7099.9999999999991</v>
      </c>
      <c r="N131" s="71">
        <f>I131*1.1%</f>
        <v>1100</v>
      </c>
      <c r="O131" s="74">
        <f>I131*3.04%</f>
        <v>3040</v>
      </c>
      <c r="P131" s="71">
        <f>I131*7.09%</f>
        <v>7090.0000000000009</v>
      </c>
      <c r="Q131" s="71">
        <f>+L131+O131</f>
        <v>5910</v>
      </c>
      <c r="R131" s="71">
        <f>SUM(J131+K131+L131+O131)</f>
        <v>18040.370000000003</v>
      </c>
      <c r="S131" s="71">
        <f>SUM(M131+N131+P131)</f>
        <v>15290</v>
      </c>
      <c r="T131" s="71">
        <f>I131-R131</f>
        <v>81959.63</v>
      </c>
      <c r="U131" s="102" t="s">
        <v>349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</row>
    <row r="132" spans="1:191" s="2" customFormat="1" ht="30" customHeight="1" x14ac:dyDescent="0.25">
      <c r="A132" s="62">
        <v>126</v>
      </c>
      <c r="B132" s="17" t="s">
        <v>323</v>
      </c>
      <c r="C132" s="62" t="s">
        <v>278</v>
      </c>
      <c r="D132" s="17" t="s">
        <v>322</v>
      </c>
      <c r="E132" s="17" t="s">
        <v>268</v>
      </c>
      <c r="F132" s="62" t="s">
        <v>261</v>
      </c>
      <c r="G132" s="63" t="s">
        <v>262</v>
      </c>
      <c r="H132" s="63" t="s">
        <v>262</v>
      </c>
      <c r="I132" s="71">
        <v>60000</v>
      </c>
      <c r="J132" s="74">
        <v>3486.68</v>
      </c>
      <c r="K132" s="71">
        <v>25</v>
      </c>
      <c r="L132" s="74">
        <f t="shared" si="96"/>
        <v>1722</v>
      </c>
      <c r="M132" s="71">
        <f t="shared" ref="M132" si="136">I132*7.1%</f>
        <v>4260</v>
      </c>
      <c r="N132" s="71">
        <f t="shared" ref="N132" si="137">I132*1.1%</f>
        <v>660.00000000000011</v>
      </c>
      <c r="O132" s="74">
        <f t="shared" ref="O132" si="138">I132*3.04%</f>
        <v>1824</v>
      </c>
      <c r="P132" s="71">
        <f t="shared" ref="P132" si="139">I132*7.09%</f>
        <v>4254</v>
      </c>
      <c r="Q132" s="71">
        <f t="shared" ref="Q132" si="140">+L132+O132</f>
        <v>3546</v>
      </c>
      <c r="R132" s="71">
        <f t="shared" ref="R132" si="141">SUM(J132+K132+L132+O132)</f>
        <v>7057.68</v>
      </c>
      <c r="S132" s="71">
        <f t="shared" ref="S132" si="142">SUM(M132+N132+P132)</f>
        <v>9174</v>
      </c>
      <c r="T132" s="71">
        <f t="shared" ref="T132" si="143">I132-R132</f>
        <v>52942.32</v>
      </c>
      <c r="U132" s="102" t="s">
        <v>349</v>
      </c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</row>
    <row r="133" spans="1:191" s="2" customFormat="1" ht="30" customHeight="1" x14ac:dyDescent="0.25">
      <c r="A133" s="62">
        <v>127</v>
      </c>
      <c r="B133" s="17" t="s">
        <v>95</v>
      </c>
      <c r="C133" s="62" t="s">
        <v>278</v>
      </c>
      <c r="D133" s="17" t="s">
        <v>94</v>
      </c>
      <c r="E133" s="17" t="s">
        <v>96</v>
      </c>
      <c r="F133" s="62" t="s">
        <v>261</v>
      </c>
      <c r="G133" s="63" t="s">
        <v>262</v>
      </c>
      <c r="H133" s="63" t="s">
        <v>262</v>
      </c>
      <c r="I133" s="71">
        <v>42000</v>
      </c>
      <c r="J133" s="74">
        <v>724.92</v>
      </c>
      <c r="K133" s="71">
        <v>25</v>
      </c>
      <c r="L133" s="74">
        <f t="shared" si="96"/>
        <v>1205.4000000000001</v>
      </c>
      <c r="M133" s="71">
        <f t="shared" ref="M133:M148" si="144">I133*7.1%</f>
        <v>2981.9999999999995</v>
      </c>
      <c r="N133" s="71">
        <f t="shared" ref="N133:N148" si="145">I133*1.1%</f>
        <v>462.00000000000006</v>
      </c>
      <c r="O133" s="74">
        <f t="shared" ref="O133:O148" si="146">I133*3.04%</f>
        <v>1276.8</v>
      </c>
      <c r="P133" s="71">
        <f t="shared" ref="P133:P148" si="147">I133*7.09%</f>
        <v>2977.8</v>
      </c>
      <c r="Q133" s="71">
        <f t="shared" ref="Q133:Q148" si="148">+L133+O133</f>
        <v>2482.1999999999998</v>
      </c>
      <c r="R133" s="71">
        <f t="shared" ref="R133:R148" si="149">SUM(J133+K133+L133+O133)</f>
        <v>3232.12</v>
      </c>
      <c r="S133" s="71">
        <f t="shared" ref="S133:S148" si="150">SUM(M133+N133+P133)</f>
        <v>6421.7999999999993</v>
      </c>
      <c r="T133" s="71">
        <f t="shared" ref="T133:T148" si="151">I133-R133</f>
        <v>38767.879999999997</v>
      </c>
      <c r="U133" s="102" t="s">
        <v>349</v>
      </c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</row>
    <row r="134" spans="1:191" s="2" customFormat="1" ht="30" customHeight="1" x14ac:dyDescent="0.25">
      <c r="A134" s="62">
        <v>128</v>
      </c>
      <c r="B134" s="17" t="s">
        <v>313</v>
      </c>
      <c r="C134" s="62" t="s">
        <v>279</v>
      </c>
      <c r="D134" s="17" t="s">
        <v>94</v>
      </c>
      <c r="E134" s="17" t="s">
        <v>96</v>
      </c>
      <c r="F134" s="62" t="s">
        <v>261</v>
      </c>
      <c r="G134" s="63" t="s">
        <v>262</v>
      </c>
      <c r="H134" s="63" t="s">
        <v>262</v>
      </c>
      <c r="I134" s="71">
        <v>40000</v>
      </c>
      <c r="J134" s="74">
        <v>185.33</v>
      </c>
      <c r="K134" s="71">
        <v>25</v>
      </c>
      <c r="L134" s="74">
        <f t="shared" ref="L134:L136" si="152">I134*2.87%</f>
        <v>1148</v>
      </c>
      <c r="M134" s="71">
        <f t="shared" si="144"/>
        <v>2839.9999999999995</v>
      </c>
      <c r="N134" s="71">
        <f t="shared" si="145"/>
        <v>440.00000000000006</v>
      </c>
      <c r="O134" s="74">
        <f t="shared" si="146"/>
        <v>1216</v>
      </c>
      <c r="P134" s="71">
        <f t="shared" si="147"/>
        <v>2836</v>
      </c>
      <c r="Q134" s="71">
        <f t="shared" si="148"/>
        <v>2364</v>
      </c>
      <c r="R134" s="71">
        <f t="shared" si="149"/>
        <v>2574.33</v>
      </c>
      <c r="S134" s="71">
        <f t="shared" si="150"/>
        <v>6116</v>
      </c>
      <c r="T134" s="71">
        <f t="shared" ref="T134:T137" si="153">I134-R134</f>
        <v>37425.67</v>
      </c>
      <c r="U134" s="102" t="s">
        <v>349</v>
      </c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</row>
    <row r="135" spans="1:191" s="2" customFormat="1" ht="30" customHeight="1" x14ac:dyDescent="0.25">
      <c r="A135" s="62">
        <v>129</v>
      </c>
      <c r="B135" s="17" t="s">
        <v>324</v>
      </c>
      <c r="C135" s="62" t="s">
        <v>279</v>
      </c>
      <c r="D135" s="17" t="s">
        <v>94</v>
      </c>
      <c r="E135" s="17" t="s">
        <v>96</v>
      </c>
      <c r="F135" s="62" t="s">
        <v>261</v>
      </c>
      <c r="G135" s="63" t="s">
        <v>262</v>
      </c>
      <c r="H135" s="63" t="s">
        <v>262</v>
      </c>
      <c r="I135" s="71">
        <v>40000</v>
      </c>
      <c r="J135" s="74">
        <v>442.65</v>
      </c>
      <c r="K135" s="71">
        <v>25</v>
      </c>
      <c r="L135" s="74">
        <f t="shared" si="152"/>
        <v>1148</v>
      </c>
      <c r="M135" s="71">
        <f t="shared" si="144"/>
        <v>2839.9999999999995</v>
      </c>
      <c r="N135" s="71">
        <f t="shared" si="145"/>
        <v>440.00000000000006</v>
      </c>
      <c r="O135" s="74">
        <f t="shared" si="146"/>
        <v>1216</v>
      </c>
      <c r="P135" s="71">
        <f t="shared" si="147"/>
        <v>2836</v>
      </c>
      <c r="Q135" s="71">
        <f t="shared" si="148"/>
        <v>2364</v>
      </c>
      <c r="R135" s="71">
        <f t="shared" si="149"/>
        <v>2831.65</v>
      </c>
      <c r="S135" s="71">
        <f t="shared" si="150"/>
        <v>6116</v>
      </c>
      <c r="T135" s="71">
        <f t="shared" si="153"/>
        <v>37168.35</v>
      </c>
      <c r="U135" s="102" t="s">
        <v>349</v>
      </c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</row>
    <row r="136" spans="1:191" s="2" customFormat="1" ht="30" customHeight="1" x14ac:dyDescent="0.25">
      <c r="A136" s="62">
        <v>130</v>
      </c>
      <c r="B136" s="17" t="s">
        <v>325</v>
      </c>
      <c r="C136" s="62" t="s">
        <v>278</v>
      </c>
      <c r="D136" s="17" t="s">
        <v>94</v>
      </c>
      <c r="E136" s="17" t="s">
        <v>212</v>
      </c>
      <c r="F136" s="62" t="s">
        <v>261</v>
      </c>
      <c r="G136" s="63" t="s">
        <v>262</v>
      </c>
      <c r="H136" s="63" t="s">
        <v>262</v>
      </c>
      <c r="I136" s="71">
        <v>45000</v>
      </c>
      <c r="J136" s="74">
        <v>1148.33</v>
      </c>
      <c r="K136" s="71">
        <v>25</v>
      </c>
      <c r="L136" s="74">
        <f t="shared" si="152"/>
        <v>1291.5</v>
      </c>
      <c r="M136" s="71">
        <f t="shared" si="144"/>
        <v>3194.9999999999995</v>
      </c>
      <c r="N136" s="71">
        <f t="shared" si="145"/>
        <v>495.00000000000006</v>
      </c>
      <c r="O136" s="74">
        <f t="shared" si="146"/>
        <v>1368</v>
      </c>
      <c r="P136" s="71">
        <f t="shared" si="147"/>
        <v>3190.5</v>
      </c>
      <c r="Q136" s="71">
        <f t="shared" si="148"/>
        <v>2659.5</v>
      </c>
      <c r="R136" s="71">
        <f t="shared" si="149"/>
        <v>3832.83</v>
      </c>
      <c r="S136" s="71">
        <f t="shared" si="150"/>
        <v>6880.5</v>
      </c>
      <c r="T136" s="71">
        <f t="shared" si="153"/>
        <v>41167.17</v>
      </c>
      <c r="U136" s="102" t="s">
        <v>349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</row>
    <row r="137" spans="1:191" s="2" customFormat="1" ht="30" customHeight="1" x14ac:dyDescent="0.25">
      <c r="A137" s="62">
        <v>131</v>
      </c>
      <c r="B137" s="17" t="s">
        <v>332</v>
      </c>
      <c r="C137" s="62" t="s">
        <v>279</v>
      </c>
      <c r="D137" s="17" t="s">
        <v>94</v>
      </c>
      <c r="E137" s="17" t="s">
        <v>303</v>
      </c>
      <c r="F137" s="62" t="s">
        <v>261</v>
      </c>
      <c r="G137" s="63" t="s">
        <v>262</v>
      </c>
      <c r="H137" s="63" t="s">
        <v>262</v>
      </c>
      <c r="I137" s="71">
        <v>46000</v>
      </c>
      <c r="J137" s="74">
        <v>1289.46</v>
      </c>
      <c r="K137" s="71">
        <v>25</v>
      </c>
      <c r="L137" s="74">
        <f>I137*2.87%</f>
        <v>1320.2</v>
      </c>
      <c r="M137" s="71">
        <f t="shared" si="144"/>
        <v>3265.9999999999995</v>
      </c>
      <c r="N137" s="71">
        <f t="shared" si="145"/>
        <v>506.00000000000006</v>
      </c>
      <c r="O137" s="74">
        <f t="shared" si="146"/>
        <v>1398.4</v>
      </c>
      <c r="P137" s="71">
        <f t="shared" si="147"/>
        <v>3261.4</v>
      </c>
      <c r="Q137" s="71">
        <f t="shared" si="148"/>
        <v>2718.6000000000004</v>
      </c>
      <c r="R137" s="71">
        <f t="shared" si="149"/>
        <v>4033.06</v>
      </c>
      <c r="S137" s="71">
        <f t="shared" si="150"/>
        <v>7033.4</v>
      </c>
      <c r="T137" s="71">
        <f t="shared" si="153"/>
        <v>41966.94</v>
      </c>
      <c r="U137" s="102" t="s">
        <v>349</v>
      </c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</row>
    <row r="138" spans="1:191" s="2" customFormat="1" ht="30" customHeight="1" x14ac:dyDescent="0.25">
      <c r="A138" s="62">
        <v>132</v>
      </c>
      <c r="B138" s="17" t="s">
        <v>343</v>
      </c>
      <c r="C138" s="62" t="s">
        <v>279</v>
      </c>
      <c r="D138" s="17" t="s">
        <v>94</v>
      </c>
      <c r="E138" s="17" t="s">
        <v>96</v>
      </c>
      <c r="F138" s="62" t="s">
        <v>261</v>
      </c>
      <c r="G138" s="63" t="s">
        <v>262</v>
      </c>
      <c r="H138" s="63" t="s">
        <v>262</v>
      </c>
      <c r="I138" s="71">
        <v>40000</v>
      </c>
      <c r="J138" s="74">
        <v>442.65</v>
      </c>
      <c r="K138" s="71">
        <v>25</v>
      </c>
      <c r="L138" s="74">
        <f t="shared" ref="L138" si="154">I138*2.87%</f>
        <v>1148</v>
      </c>
      <c r="M138" s="71">
        <f t="shared" ref="M138" si="155">I138*7.1%</f>
        <v>2839.9999999999995</v>
      </c>
      <c r="N138" s="71">
        <f t="shared" ref="N138" si="156">I138*1.1%</f>
        <v>440.00000000000006</v>
      </c>
      <c r="O138" s="74">
        <f t="shared" ref="O138" si="157">I138*3.04%</f>
        <v>1216</v>
      </c>
      <c r="P138" s="71">
        <f t="shared" ref="P138" si="158">I138*7.09%</f>
        <v>2836</v>
      </c>
      <c r="Q138" s="71">
        <f t="shared" ref="Q138" si="159">+L138+O138</f>
        <v>2364</v>
      </c>
      <c r="R138" s="71">
        <f t="shared" ref="R138" si="160">SUM(J138+K138+L138+O138)</f>
        <v>2831.65</v>
      </c>
      <c r="S138" s="71">
        <f t="shared" ref="S138" si="161">SUM(M138+N138+P138)</f>
        <v>6116</v>
      </c>
      <c r="T138" s="71">
        <f t="shared" ref="T138" si="162">I138-R138</f>
        <v>37168.35</v>
      </c>
      <c r="U138" s="102" t="s">
        <v>349</v>
      </c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</row>
    <row r="139" spans="1:191" s="2" customFormat="1" ht="30" customHeight="1" x14ac:dyDescent="0.25">
      <c r="A139" s="62">
        <v>133</v>
      </c>
      <c r="B139" s="17" t="s">
        <v>199</v>
      </c>
      <c r="C139" s="62" t="s">
        <v>278</v>
      </c>
      <c r="D139" s="17" t="s">
        <v>94</v>
      </c>
      <c r="E139" s="17" t="s">
        <v>198</v>
      </c>
      <c r="F139" s="62" t="s">
        <v>261</v>
      </c>
      <c r="G139" s="63" t="s">
        <v>262</v>
      </c>
      <c r="H139" s="63" t="s">
        <v>262</v>
      </c>
      <c r="I139" s="71">
        <v>80000</v>
      </c>
      <c r="J139" s="74">
        <v>7400.87</v>
      </c>
      <c r="K139" s="71">
        <v>25</v>
      </c>
      <c r="L139" s="74">
        <f>I139*2.87%</f>
        <v>2296</v>
      </c>
      <c r="M139" s="71">
        <f>I139*7.1%</f>
        <v>5679.9999999999991</v>
      </c>
      <c r="N139" s="71">
        <f>I139*1.1%</f>
        <v>880.00000000000011</v>
      </c>
      <c r="O139" s="74">
        <f>I139*3.04%</f>
        <v>2432</v>
      </c>
      <c r="P139" s="71">
        <f>I139*7.09%</f>
        <v>5672</v>
      </c>
      <c r="Q139" s="71">
        <f>+L139+O139</f>
        <v>4728</v>
      </c>
      <c r="R139" s="71">
        <f>SUM(J139+K139+L139+O139)</f>
        <v>12153.869999999999</v>
      </c>
      <c r="S139" s="71">
        <f>SUM(M139+N139+P139)</f>
        <v>12232</v>
      </c>
      <c r="T139" s="71">
        <f>I139-R139</f>
        <v>67846.13</v>
      </c>
      <c r="U139" s="102" t="s">
        <v>349</v>
      </c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</row>
    <row r="140" spans="1:191" s="2" customFormat="1" ht="30" customHeight="1" x14ac:dyDescent="0.25">
      <c r="A140" s="62">
        <v>134</v>
      </c>
      <c r="B140" s="17" t="s">
        <v>207</v>
      </c>
      <c r="C140" s="62" t="s">
        <v>278</v>
      </c>
      <c r="D140" s="17" t="s">
        <v>94</v>
      </c>
      <c r="E140" s="17" t="s">
        <v>96</v>
      </c>
      <c r="F140" s="62" t="s">
        <v>261</v>
      </c>
      <c r="G140" s="63" t="s">
        <v>262</v>
      </c>
      <c r="H140" s="63" t="s">
        <v>262</v>
      </c>
      <c r="I140" s="71">
        <v>42000</v>
      </c>
      <c r="J140" s="74">
        <v>724.92</v>
      </c>
      <c r="K140" s="71">
        <v>25</v>
      </c>
      <c r="L140" s="74">
        <f>I140*2.87%</f>
        <v>1205.4000000000001</v>
      </c>
      <c r="M140" s="71">
        <f>I140*7.1%</f>
        <v>2981.9999999999995</v>
      </c>
      <c r="N140" s="71">
        <f>I140*1.1%</f>
        <v>462.00000000000006</v>
      </c>
      <c r="O140" s="74">
        <f>I140*3.04%</f>
        <v>1276.8</v>
      </c>
      <c r="P140" s="71">
        <f>I140*7.09%</f>
        <v>2977.8</v>
      </c>
      <c r="Q140" s="71">
        <f>+L140+O140</f>
        <v>2482.1999999999998</v>
      </c>
      <c r="R140" s="71">
        <f>SUM(J140+K140+L140+O140)</f>
        <v>3232.12</v>
      </c>
      <c r="S140" s="71">
        <f>SUM(M140+N140+P140)</f>
        <v>6421.7999999999993</v>
      </c>
      <c r="T140" s="71">
        <f>I140-R140</f>
        <v>38767.879999999997</v>
      </c>
      <c r="U140" s="102" t="s">
        <v>349</v>
      </c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</row>
    <row r="141" spans="1:191" s="2" customFormat="1" ht="30" customHeight="1" x14ac:dyDescent="0.25">
      <c r="A141" s="62">
        <v>135</v>
      </c>
      <c r="B141" s="17" t="s">
        <v>23</v>
      </c>
      <c r="C141" s="62" t="s">
        <v>279</v>
      </c>
      <c r="D141" s="17" t="s">
        <v>97</v>
      </c>
      <c r="E141" s="17" t="s">
        <v>26</v>
      </c>
      <c r="F141" s="62" t="s">
        <v>261</v>
      </c>
      <c r="G141" s="63" t="s">
        <v>262</v>
      </c>
      <c r="H141" s="63" t="s">
        <v>262</v>
      </c>
      <c r="I141" s="71">
        <v>100000</v>
      </c>
      <c r="J141" s="74">
        <v>11676.5</v>
      </c>
      <c r="K141" s="71">
        <v>25</v>
      </c>
      <c r="L141" s="74">
        <f t="shared" si="96"/>
        <v>2870</v>
      </c>
      <c r="M141" s="71">
        <f t="shared" si="144"/>
        <v>7099.9999999999991</v>
      </c>
      <c r="N141" s="71">
        <f t="shared" si="145"/>
        <v>1100</v>
      </c>
      <c r="O141" s="74">
        <f t="shared" si="146"/>
        <v>3040</v>
      </c>
      <c r="P141" s="71">
        <f t="shared" si="147"/>
        <v>7090.0000000000009</v>
      </c>
      <c r="Q141" s="71">
        <f t="shared" si="148"/>
        <v>5910</v>
      </c>
      <c r="R141" s="71">
        <f t="shared" si="149"/>
        <v>17611.5</v>
      </c>
      <c r="S141" s="71">
        <f t="shared" si="150"/>
        <v>15290</v>
      </c>
      <c r="T141" s="71">
        <f t="shared" si="151"/>
        <v>82388.5</v>
      </c>
      <c r="U141" s="102" t="s">
        <v>349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</row>
    <row r="142" spans="1:191" s="2" customFormat="1" ht="30" customHeight="1" x14ac:dyDescent="0.25">
      <c r="A142" s="62">
        <v>136</v>
      </c>
      <c r="B142" s="17" t="s">
        <v>100</v>
      </c>
      <c r="C142" s="62" t="s">
        <v>278</v>
      </c>
      <c r="D142" s="17" t="s">
        <v>208</v>
      </c>
      <c r="E142" s="17" t="s">
        <v>19</v>
      </c>
      <c r="F142" s="62" t="s">
        <v>261</v>
      </c>
      <c r="G142" s="63" t="s">
        <v>262</v>
      </c>
      <c r="H142" s="63" t="s">
        <v>262</v>
      </c>
      <c r="I142" s="71">
        <v>110000</v>
      </c>
      <c r="J142" s="74">
        <v>14457.62</v>
      </c>
      <c r="K142" s="71">
        <v>25</v>
      </c>
      <c r="L142" s="74">
        <f t="shared" si="96"/>
        <v>3157</v>
      </c>
      <c r="M142" s="71">
        <f t="shared" si="144"/>
        <v>7809.9999999999991</v>
      </c>
      <c r="N142" s="71">
        <f t="shared" si="145"/>
        <v>1210.0000000000002</v>
      </c>
      <c r="O142" s="74">
        <f t="shared" si="146"/>
        <v>3344</v>
      </c>
      <c r="P142" s="71">
        <f t="shared" si="147"/>
        <v>7799.0000000000009</v>
      </c>
      <c r="Q142" s="71">
        <f t="shared" si="148"/>
        <v>6501</v>
      </c>
      <c r="R142" s="71">
        <f t="shared" si="149"/>
        <v>20983.620000000003</v>
      </c>
      <c r="S142" s="71">
        <f t="shared" si="150"/>
        <v>16819</v>
      </c>
      <c r="T142" s="71">
        <f t="shared" si="151"/>
        <v>89016.38</v>
      </c>
      <c r="U142" s="102" t="s">
        <v>349</v>
      </c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</row>
    <row r="143" spans="1:191" s="2" customFormat="1" ht="30" customHeight="1" x14ac:dyDescent="0.25">
      <c r="A143" s="62">
        <v>137</v>
      </c>
      <c r="B143" s="17" t="s">
        <v>415</v>
      </c>
      <c r="C143" s="62" t="s">
        <v>278</v>
      </c>
      <c r="D143" s="17" t="s">
        <v>208</v>
      </c>
      <c r="E143" s="17" t="s">
        <v>1</v>
      </c>
      <c r="F143" s="62" t="s">
        <v>261</v>
      </c>
      <c r="G143" s="63" t="s">
        <v>262</v>
      </c>
      <c r="H143" s="63" t="s">
        <v>262</v>
      </c>
      <c r="I143" s="71">
        <v>80000</v>
      </c>
      <c r="J143" s="74">
        <v>7400.87</v>
      </c>
      <c r="K143" s="71">
        <v>25</v>
      </c>
      <c r="L143" s="74">
        <f t="shared" si="96"/>
        <v>2296</v>
      </c>
      <c r="M143" s="71">
        <f t="shared" si="144"/>
        <v>5679.9999999999991</v>
      </c>
      <c r="N143" s="71">
        <f t="shared" si="145"/>
        <v>880.00000000000011</v>
      </c>
      <c r="O143" s="74">
        <f t="shared" si="146"/>
        <v>2432</v>
      </c>
      <c r="P143" s="71">
        <f t="shared" si="147"/>
        <v>5672</v>
      </c>
      <c r="Q143" s="71">
        <f t="shared" si="148"/>
        <v>4728</v>
      </c>
      <c r="R143" s="71">
        <f t="shared" si="149"/>
        <v>12153.869999999999</v>
      </c>
      <c r="S143" s="71">
        <f t="shared" si="150"/>
        <v>12232</v>
      </c>
      <c r="T143" s="71">
        <f t="shared" si="151"/>
        <v>67846.13</v>
      </c>
      <c r="U143" s="102" t="s">
        <v>349</v>
      </c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</row>
    <row r="144" spans="1:191" s="2" customFormat="1" ht="30" customHeight="1" x14ac:dyDescent="0.25">
      <c r="A144" s="62">
        <v>138</v>
      </c>
      <c r="B144" s="17" t="s">
        <v>209</v>
      </c>
      <c r="C144" s="62" t="s">
        <v>279</v>
      </c>
      <c r="D144" s="17" t="s">
        <v>208</v>
      </c>
      <c r="E144" s="17" t="s">
        <v>210</v>
      </c>
      <c r="F144" s="62" t="s">
        <v>261</v>
      </c>
      <c r="G144" s="63" t="s">
        <v>262</v>
      </c>
      <c r="H144" s="63" t="s">
        <v>262</v>
      </c>
      <c r="I144" s="71">
        <v>50000</v>
      </c>
      <c r="J144" s="74">
        <v>1854</v>
      </c>
      <c r="K144" s="71">
        <v>25</v>
      </c>
      <c r="L144" s="74">
        <f t="shared" si="96"/>
        <v>1435</v>
      </c>
      <c r="M144" s="71">
        <f t="shared" si="144"/>
        <v>3549.9999999999995</v>
      </c>
      <c r="N144" s="71">
        <f t="shared" si="145"/>
        <v>550</v>
      </c>
      <c r="O144" s="74">
        <f t="shared" si="146"/>
        <v>1520</v>
      </c>
      <c r="P144" s="71">
        <f t="shared" si="147"/>
        <v>3545.0000000000005</v>
      </c>
      <c r="Q144" s="71">
        <f t="shared" si="148"/>
        <v>2955</v>
      </c>
      <c r="R144" s="71">
        <f t="shared" si="149"/>
        <v>4834</v>
      </c>
      <c r="S144" s="71">
        <f t="shared" si="150"/>
        <v>7645</v>
      </c>
      <c r="T144" s="71">
        <f t="shared" si="151"/>
        <v>45166</v>
      </c>
      <c r="U144" s="102" t="s">
        <v>349</v>
      </c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</row>
    <row r="145" spans="1:192" s="2" customFormat="1" ht="30" customHeight="1" x14ac:dyDescent="0.25">
      <c r="A145" s="62">
        <v>139</v>
      </c>
      <c r="B145" s="17" t="s">
        <v>98</v>
      </c>
      <c r="C145" s="62" t="s">
        <v>279</v>
      </c>
      <c r="D145" s="17" t="s">
        <v>208</v>
      </c>
      <c r="E145" s="17" t="s">
        <v>99</v>
      </c>
      <c r="F145" s="62" t="s">
        <v>261</v>
      </c>
      <c r="G145" s="63" t="s">
        <v>262</v>
      </c>
      <c r="H145" s="63" t="s">
        <v>262</v>
      </c>
      <c r="I145" s="71">
        <v>45000</v>
      </c>
      <c r="J145" s="74">
        <v>891.01</v>
      </c>
      <c r="K145" s="71">
        <v>25</v>
      </c>
      <c r="L145" s="74">
        <f t="shared" si="96"/>
        <v>1291.5</v>
      </c>
      <c r="M145" s="71">
        <f t="shared" si="144"/>
        <v>3194.9999999999995</v>
      </c>
      <c r="N145" s="71">
        <f t="shared" si="145"/>
        <v>495.00000000000006</v>
      </c>
      <c r="O145" s="74">
        <f t="shared" si="146"/>
        <v>1368</v>
      </c>
      <c r="P145" s="71">
        <f t="shared" si="147"/>
        <v>3190.5</v>
      </c>
      <c r="Q145" s="71">
        <f t="shared" si="148"/>
        <v>2659.5</v>
      </c>
      <c r="R145" s="71">
        <f t="shared" si="149"/>
        <v>3575.51</v>
      </c>
      <c r="S145" s="71">
        <f t="shared" si="150"/>
        <v>6880.5</v>
      </c>
      <c r="T145" s="71">
        <f t="shared" si="151"/>
        <v>41424.49</v>
      </c>
      <c r="U145" s="102" t="s">
        <v>349</v>
      </c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</row>
    <row r="146" spans="1:192" s="2" customFormat="1" ht="30" customHeight="1" x14ac:dyDescent="0.25">
      <c r="A146" s="62">
        <v>140</v>
      </c>
      <c r="B146" s="17" t="s">
        <v>326</v>
      </c>
      <c r="C146" s="62" t="s">
        <v>278</v>
      </c>
      <c r="D146" s="17" t="s">
        <v>208</v>
      </c>
      <c r="E146" s="17" t="s">
        <v>99</v>
      </c>
      <c r="F146" s="62" t="s">
        <v>261</v>
      </c>
      <c r="G146" s="63" t="s">
        <v>262</v>
      </c>
      <c r="H146" s="63" t="s">
        <v>262</v>
      </c>
      <c r="I146" s="71">
        <v>45000</v>
      </c>
      <c r="J146" s="74">
        <v>1148.33</v>
      </c>
      <c r="K146" s="71">
        <v>25</v>
      </c>
      <c r="L146" s="74">
        <f>I146*2.87%</f>
        <v>1291.5</v>
      </c>
      <c r="M146" s="71">
        <f>I146*7.1%</f>
        <v>3194.9999999999995</v>
      </c>
      <c r="N146" s="71">
        <f>I146*1.1%</f>
        <v>495.00000000000006</v>
      </c>
      <c r="O146" s="74">
        <f>I146*3.04%</f>
        <v>1368</v>
      </c>
      <c r="P146" s="71">
        <f>I146*7.09%</f>
        <v>3190.5</v>
      </c>
      <c r="Q146" s="71">
        <f>+L146+O146</f>
        <v>2659.5</v>
      </c>
      <c r="R146" s="71">
        <f>SUM(J146+K146+L146+O146)</f>
        <v>3832.83</v>
      </c>
      <c r="S146" s="71">
        <f>SUM(M146+N146+P146)</f>
        <v>6880.5</v>
      </c>
      <c r="T146" s="71">
        <f>I146-R146</f>
        <v>41167.17</v>
      </c>
      <c r="U146" s="102" t="s">
        <v>349</v>
      </c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</row>
    <row r="147" spans="1:192" s="2" customFormat="1" ht="30" customHeight="1" x14ac:dyDescent="0.25">
      <c r="A147" s="62">
        <v>141</v>
      </c>
      <c r="B147" s="17" t="s">
        <v>300</v>
      </c>
      <c r="C147" s="62" t="s">
        <v>278</v>
      </c>
      <c r="D147" s="17" t="s">
        <v>208</v>
      </c>
      <c r="E147" s="17" t="s">
        <v>96</v>
      </c>
      <c r="F147" s="62" t="s">
        <v>261</v>
      </c>
      <c r="G147" s="63" t="s">
        <v>262</v>
      </c>
      <c r="H147" s="63" t="s">
        <v>262</v>
      </c>
      <c r="I147" s="71">
        <v>35000</v>
      </c>
      <c r="J147" s="74">
        <v>0</v>
      </c>
      <c r="K147" s="71">
        <v>25</v>
      </c>
      <c r="L147" s="74">
        <f t="shared" ref="L147" si="163">I147*2.87%</f>
        <v>1004.5</v>
      </c>
      <c r="M147" s="71">
        <f t="shared" si="144"/>
        <v>2485</v>
      </c>
      <c r="N147" s="71">
        <f t="shared" si="145"/>
        <v>385.00000000000006</v>
      </c>
      <c r="O147" s="74">
        <f t="shared" si="146"/>
        <v>1064</v>
      </c>
      <c r="P147" s="71">
        <f t="shared" si="147"/>
        <v>2481.5</v>
      </c>
      <c r="Q147" s="71">
        <f t="shared" si="148"/>
        <v>2068.5</v>
      </c>
      <c r="R147" s="71">
        <f t="shared" si="149"/>
        <v>2093.5</v>
      </c>
      <c r="S147" s="71">
        <f t="shared" si="150"/>
        <v>5351.5</v>
      </c>
      <c r="T147" s="71">
        <f t="shared" si="151"/>
        <v>32906.5</v>
      </c>
      <c r="U147" s="102" t="s">
        <v>349</v>
      </c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</row>
    <row r="148" spans="1:192" s="2" customFormat="1" ht="30" customHeight="1" x14ac:dyDescent="0.25">
      <c r="A148" s="62">
        <v>142</v>
      </c>
      <c r="B148" s="17" t="s">
        <v>247</v>
      </c>
      <c r="C148" s="62" t="s">
        <v>279</v>
      </c>
      <c r="D148" s="17" t="s">
        <v>208</v>
      </c>
      <c r="E148" s="17" t="s">
        <v>96</v>
      </c>
      <c r="F148" s="62" t="s">
        <v>261</v>
      </c>
      <c r="G148" s="63" t="s">
        <v>262</v>
      </c>
      <c r="H148" s="63" t="s">
        <v>262</v>
      </c>
      <c r="I148" s="71">
        <v>42000</v>
      </c>
      <c r="J148" s="74">
        <v>724.92</v>
      </c>
      <c r="K148" s="71">
        <v>25</v>
      </c>
      <c r="L148" s="74">
        <f t="shared" si="96"/>
        <v>1205.4000000000001</v>
      </c>
      <c r="M148" s="71">
        <f t="shared" si="144"/>
        <v>2981.9999999999995</v>
      </c>
      <c r="N148" s="71">
        <f t="shared" si="145"/>
        <v>462.00000000000006</v>
      </c>
      <c r="O148" s="74">
        <f t="shared" si="146"/>
        <v>1276.8</v>
      </c>
      <c r="P148" s="71">
        <f t="shared" si="147"/>
        <v>2977.8</v>
      </c>
      <c r="Q148" s="71">
        <f t="shared" si="148"/>
        <v>2482.1999999999998</v>
      </c>
      <c r="R148" s="71">
        <f t="shared" si="149"/>
        <v>3232.12</v>
      </c>
      <c r="S148" s="71">
        <f t="shared" si="150"/>
        <v>6421.7999999999993</v>
      </c>
      <c r="T148" s="71">
        <f t="shared" si="151"/>
        <v>38767.879999999997</v>
      </c>
      <c r="U148" s="102" t="s">
        <v>349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</row>
    <row r="149" spans="1:192" s="2" customFormat="1" ht="30" customHeight="1" x14ac:dyDescent="0.25">
      <c r="A149" s="62">
        <v>143</v>
      </c>
      <c r="B149" s="17" t="s">
        <v>317</v>
      </c>
      <c r="C149" s="62" t="s">
        <v>278</v>
      </c>
      <c r="D149" s="17" t="s">
        <v>208</v>
      </c>
      <c r="E149" s="17" t="s">
        <v>96</v>
      </c>
      <c r="F149" s="62" t="s">
        <v>261</v>
      </c>
      <c r="G149" s="63" t="s">
        <v>262</v>
      </c>
      <c r="H149" s="63" t="s">
        <v>262</v>
      </c>
      <c r="I149" s="71">
        <v>40000</v>
      </c>
      <c r="J149" s="74">
        <v>442.65</v>
      </c>
      <c r="K149" s="71">
        <v>25</v>
      </c>
      <c r="L149" s="74">
        <f t="shared" ref="L149:L151" si="164">I149*2.87%</f>
        <v>1148</v>
      </c>
      <c r="M149" s="71">
        <f t="shared" ref="M149:M157" si="165">I149*7.1%</f>
        <v>2839.9999999999995</v>
      </c>
      <c r="N149" s="71">
        <f t="shared" ref="N149:N157" si="166">I149*1.1%</f>
        <v>440.00000000000006</v>
      </c>
      <c r="O149" s="74">
        <f t="shared" ref="O149:O157" si="167">I149*3.04%</f>
        <v>1216</v>
      </c>
      <c r="P149" s="71">
        <f t="shared" ref="P149:P157" si="168">I149*7.09%</f>
        <v>2836</v>
      </c>
      <c r="Q149" s="71">
        <f t="shared" ref="Q149:Q157" si="169">+L149+O149</f>
        <v>2364</v>
      </c>
      <c r="R149" s="71">
        <f t="shared" ref="R149:R157" si="170">SUM(J149+K149+L149+O149)</f>
        <v>2831.65</v>
      </c>
      <c r="S149" s="71">
        <f t="shared" ref="S149:S157" si="171">SUM(M149+N149+P149)</f>
        <v>6116</v>
      </c>
      <c r="T149" s="71">
        <f t="shared" ref="T149:T157" si="172">I149-R149</f>
        <v>37168.35</v>
      </c>
      <c r="U149" s="102" t="s">
        <v>349</v>
      </c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</row>
    <row r="150" spans="1:192" s="2" customFormat="1" ht="30" customHeight="1" x14ac:dyDescent="0.25">
      <c r="A150" s="62">
        <v>144</v>
      </c>
      <c r="B150" s="17" t="s">
        <v>340</v>
      </c>
      <c r="C150" s="62" t="s">
        <v>279</v>
      </c>
      <c r="D150" s="17" t="s">
        <v>208</v>
      </c>
      <c r="E150" s="17" t="s">
        <v>99</v>
      </c>
      <c r="F150" s="62" t="s">
        <v>261</v>
      </c>
      <c r="G150" s="63" t="s">
        <v>262</v>
      </c>
      <c r="H150" s="63" t="s">
        <v>262</v>
      </c>
      <c r="I150" s="71">
        <v>50000</v>
      </c>
      <c r="J150" s="74">
        <v>1854</v>
      </c>
      <c r="K150" s="71">
        <v>25</v>
      </c>
      <c r="L150" s="74">
        <f t="shared" si="164"/>
        <v>1435</v>
      </c>
      <c r="M150" s="71">
        <f t="shared" si="165"/>
        <v>3549.9999999999995</v>
      </c>
      <c r="N150" s="71">
        <f t="shared" si="166"/>
        <v>550</v>
      </c>
      <c r="O150" s="74">
        <f t="shared" si="167"/>
        <v>1520</v>
      </c>
      <c r="P150" s="71">
        <f t="shared" si="168"/>
        <v>3545.0000000000005</v>
      </c>
      <c r="Q150" s="71">
        <f t="shared" si="169"/>
        <v>2955</v>
      </c>
      <c r="R150" s="71">
        <f t="shared" si="170"/>
        <v>4834</v>
      </c>
      <c r="S150" s="71">
        <f t="shared" si="171"/>
        <v>7645</v>
      </c>
      <c r="T150" s="71">
        <f t="shared" si="172"/>
        <v>45166</v>
      </c>
      <c r="U150" s="102" t="s">
        <v>349</v>
      </c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</row>
    <row r="151" spans="1:192" s="2" customFormat="1" ht="30" customHeight="1" x14ac:dyDescent="0.25">
      <c r="A151" s="62">
        <v>145</v>
      </c>
      <c r="B151" s="28" t="s">
        <v>428</v>
      </c>
      <c r="C151" s="64" t="s">
        <v>279</v>
      </c>
      <c r="D151" s="28" t="s">
        <v>341</v>
      </c>
      <c r="E151" s="28" t="s">
        <v>96</v>
      </c>
      <c r="F151" s="64" t="s">
        <v>261</v>
      </c>
      <c r="G151" s="65" t="s">
        <v>262</v>
      </c>
      <c r="H151" s="65" t="s">
        <v>262</v>
      </c>
      <c r="I151" s="74">
        <v>40000</v>
      </c>
      <c r="J151" s="74">
        <v>442.65</v>
      </c>
      <c r="K151" s="74">
        <v>25</v>
      </c>
      <c r="L151" s="74">
        <f t="shared" si="164"/>
        <v>1148</v>
      </c>
      <c r="M151" s="74">
        <f t="shared" si="165"/>
        <v>2839.9999999999995</v>
      </c>
      <c r="N151" s="74">
        <f t="shared" si="166"/>
        <v>440.00000000000006</v>
      </c>
      <c r="O151" s="74">
        <f t="shared" si="167"/>
        <v>1216</v>
      </c>
      <c r="P151" s="74">
        <f t="shared" si="168"/>
        <v>2836</v>
      </c>
      <c r="Q151" s="74">
        <f t="shared" si="169"/>
        <v>2364</v>
      </c>
      <c r="R151" s="74">
        <f t="shared" si="170"/>
        <v>2831.65</v>
      </c>
      <c r="S151" s="74">
        <f t="shared" si="171"/>
        <v>6116</v>
      </c>
      <c r="T151" s="74">
        <f t="shared" si="172"/>
        <v>37168.35</v>
      </c>
      <c r="U151" s="103" t="s">
        <v>349</v>
      </c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  <c r="FJ151" s="19"/>
      <c r="FK151" s="19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9"/>
      <c r="FZ151" s="19"/>
      <c r="GA151" s="19"/>
      <c r="GB151" s="19"/>
      <c r="GC151" s="19"/>
      <c r="GD151" s="19"/>
      <c r="GE151" s="19"/>
      <c r="GF151" s="19"/>
      <c r="GG151" s="19"/>
      <c r="GH151" s="19"/>
      <c r="GI151" s="19"/>
    </row>
    <row r="152" spans="1:192" s="14" customFormat="1" ht="30" customHeight="1" x14ac:dyDescent="0.25">
      <c r="A152" s="62">
        <v>146</v>
      </c>
      <c r="B152" s="17" t="s">
        <v>269</v>
      </c>
      <c r="C152" s="62" t="s">
        <v>278</v>
      </c>
      <c r="D152" s="17" t="s">
        <v>341</v>
      </c>
      <c r="E152" s="17" t="s">
        <v>210</v>
      </c>
      <c r="F152" s="62" t="s">
        <v>261</v>
      </c>
      <c r="G152" s="63" t="s">
        <v>262</v>
      </c>
      <c r="H152" s="63" t="s">
        <v>262</v>
      </c>
      <c r="I152" s="71">
        <v>50000</v>
      </c>
      <c r="J152" s="74">
        <v>1854</v>
      </c>
      <c r="K152" s="71">
        <v>25</v>
      </c>
      <c r="L152" s="74">
        <f t="shared" si="96"/>
        <v>1435</v>
      </c>
      <c r="M152" s="71">
        <f t="shared" si="165"/>
        <v>3549.9999999999995</v>
      </c>
      <c r="N152" s="71">
        <f t="shared" si="166"/>
        <v>550</v>
      </c>
      <c r="O152" s="74">
        <f t="shared" si="167"/>
        <v>1520</v>
      </c>
      <c r="P152" s="71">
        <f t="shared" si="168"/>
        <v>3545.0000000000005</v>
      </c>
      <c r="Q152" s="71">
        <f t="shared" si="169"/>
        <v>2955</v>
      </c>
      <c r="R152" s="71">
        <f t="shared" si="170"/>
        <v>4834</v>
      </c>
      <c r="S152" s="71">
        <f t="shared" si="171"/>
        <v>7645</v>
      </c>
      <c r="T152" s="71">
        <f t="shared" si="172"/>
        <v>45166</v>
      </c>
      <c r="U152" s="102" t="s">
        <v>349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  <c r="FJ152" s="19"/>
      <c r="FK152" s="19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9"/>
      <c r="FZ152" s="19"/>
      <c r="GA152" s="19"/>
      <c r="GB152" s="19"/>
      <c r="GC152" s="19"/>
      <c r="GD152" s="19"/>
      <c r="GE152" s="19"/>
      <c r="GF152" s="19"/>
      <c r="GG152" s="19"/>
      <c r="GH152" s="19"/>
      <c r="GI152" s="19"/>
      <c r="GJ152" s="105"/>
    </row>
    <row r="153" spans="1:192" s="9" customFormat="1" ht="30" customHeight="1" x14ac:dyDescent="0.25">
      <c r="A153" s="62">
        <v>147</v>
      </c>
      <c r="B153" s="17" t="s">
        <v>302</v>
      </c>
      <c r="C153" s="62" t="s">
        <v>278</v>
      </c>
      <c r="D153" s="17" t="s">
        <v>341</v>
      </c>
      <c r="E153" s="17" t="s">
        <v>210</v>
      </c>
      <c r="F153" s="62" t="s">
        <v>261</v>
      </c>
      <c r="G153" s="63" t="s">
        <v>262</v>
      </c>
      <c r="H153" s="63" t="s">
        <v>262</v>
      </c>
      <c r="I153" s="71">
        <v>45000</v>
      </c>
      <c r="J153" s="74">
        <v>1148.33</v>
      </c>
      <c r="K153" s="71">
        <v>25</v>
      </c>
      <c r="L153" s="74">
        <f t="shared" ref="L153:L155" si="173">I153*2.87%</f>
        <v>1291.5</v>
      </c>
      <c r="M153" s="71">
        <f t="shared" si="165"/>
        <v>3194.9999999999995</v>
      </c>
      <c r="N153" s="71">
        <f t="shared" si="166"/>
        <v>495.00000000000006</v>
      </c>
      <c r="O153" s="74">
        <f t="shared" si="167"/>
        <v>1368</v>
      </c>
      <c r="P153" s="71">
        <f t="shared" si="168"/>
        <v>3190.5</v>
      </c>
      <c r="Q153" s="71">
        <f t="shared" si="169"/>
        <v>2659.5</v>
      </c>
      <c r="R153" s="71">
        <f t="shared" si="170"/>
        <v>3832.83</v>
      </c>
      <c r="S153" s="71">
        <f t="shared" si="171"/>
        <v>6880.5</v>
      </c>
      <c r="T153" s="71">
        <f t="shared" si="172"/>
        <v>41167.17</v>
      </c>
      <c r="U153" s="102" t="s">
        <v>349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  <c r="FJ153" s="19"/>
      <c r="FK153" s="19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9"/>
      <c r="FZ153" s="19"/>
      <c r="GA153" s="19"/>
      <c r="GB153" s="19"/>
      <c r="GC153" s="19"/>
      <c r="GD153" s="19"/>
      <c r="GE153" s="19"/>
      <c r="GF153" s="19"/>
      <c r="GG153" s="19"/>
      <c r="GH153" s="19"/>
      <c r="GI153" s="19"/>
    </row>
    <row r="154" spans="1:192" s="2" customFormat="1" ht="30" customHeight="1" x14ac:dyDescent="0.25">
      <c r="A154" s="62">
        <v>148</v>
      </c>
      <c r="B154" s="17" t="s">
        <v>288</v>
      </c>
      <c r="C154" s="62" t="s">
        <v>279</v>
      </c>
      <c r="D154" s="17" t="s">
        <v>341</v>
      </c>
      <c r="E154" s="17" t="s">
        <v>367</v>
      </c>
      <c r="F154" s="62" t="s">
        <v>261</v>
      </c>
      <c r="G154" s="63" t="s">
        <v>262</v>
      </c>
      <c r="H154" s="63" t="s">
        <v>262</v>
      </c>
      <c r="I154" s="71">
        <v>60000</v>
      </c>
      <c r="J154" s="74">
        <v>3486.68</v>
      </c>
      <c r="K154" s="71">
        <v>25</v>
      </c>
      <c r="L154" s="74">
        <f>I154*2.87%</f>
        <v>1722</v>
      </c>
      <c r="M154" s="71">
        <f>I154*7.1%</f>
        <v>4260</v>
      </c>
      <c r="N154" s="71">
        <f>I154*1.1%</f>
        <v>660.00000000000011</v>
      </c>
      <c r="O154" s="74">
        <f>I154*3.04%</f>
        <v>1824</v>
      </c>
      <c r="P154" s="71">
        <f>I154*7.09%</f>
        <v>4254</v>
      </c>
      <c r="Q154" s="71">
        <f>+L154+O154</f>
        <v>3546</v>
      </c>
      <c r="R154" s="71">
        <f>SUM(J154+K154+L154+O154)</f>
        <v>7057.68</v>
      </c>
      <c r="S154" s="71">
        <f>SUM(M154+N154+P154)</f>
        <v>9174</v>
      </c>
      <c r="T154" s="71">
        <f>I154-R154</f>
        <v>52942.32</v>
      </c>
      <c r="U154" s="102" t="s">
        <v>349</v>
      </c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</row>
    <row r="155" spans="1:192" s="9" customFormat="1" ht="30" customHeight="1" x14ac:dyDescent="0.25">
      <c r="A155" s="62">
        <v>149</v>
      </c>
      <c r="B155" s="17" t="s">
        <v>335</v>
      </c>
      <c r="C155" s="62" t="s">
        <v>278</v>
      </c>
      <c r="D155" s="17" t="s">
        <v>336</v>
      </c>
      <c r="E155" s="17" t="s">
        <v>1</v>
      </c>
      <c r="F155" s="62" t="s">
        <v>261</v>
      </c>
      <c r="G155" s="63" t="s">
        <v>262</v>
      </c>
      <c r="H155" s="63" t="s">
        <v>262</v>
      </c>
      <c r="I155" s="71">
        <v>80000</v>
      </c>
      <c r="J155" s="74">
        <v>7400.87</v>
      </c>
      <c r="K155" s="71">
        <v>25</v>
      </c>
      <c r="L155" s="74">
        <f t="shared" si="173"/>
        <v>2296</v>
      </c>
      <c r="M155" s="71">
        <f t="shared" si="165"/>
        <v>5679.9999999999991</v>
      </c>
      <c r="N155" s="71">
        <f t="shared" si="166"/>
        <v>880.00000000000011</v>
      </c>
      <c r="O155" s="74">
        <f t="shared" si="167"/>
        <v>2432</v>
      </c>
      <c r="P155" s="71">
        <f t="shared" si="168"/>
        <v>5672</v>
      </c>
      <c r="Q155" s="71">
        <f t="shared" si="169"/>
        <v>4728</v>
      </c>
      <c r="R155" s="71">
        <f t="shared" si="170"/>
        <v>12153.869999999999</v>
      </c>
      <c r="S155" s="71">
        <f t="shared" si="171"/>
        <v>12232</v>
      </c>
      <c r="T155" s="71">
        <f t="shared" si="172"/>
        <v>67846.13</v>
      </c>
      <c r="U155" s="102" t="s">
        <v>349</v>
      </c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  <c r="FJ155" s="19"/>
      <c r="FK155" s="19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9"/>
      <c r="FZ155" s="19"/>
      <c r="GA155" s="19"/>
      <c r="GB155" s="19"/>
      <c r="GC155" s="19"/>
      <c r="GD155" s="19"/>
      <c r="GE155" s="19"/>
      <c r="GF155" s="19"/>
      <c r="GG155" s="19"/>
      <c r="GH155" s="19"/>
      <c r="GI155" s="19"/>
    </row>
    <row r="156" spans="1:192" s="2" customFormat="1" ht="30" customHeight="1" x14ac:dyDescent="0.25">
      <c r="A156" s="62">
        <v>150</v>
      </c>
      <c r="B156" s="17" t="s">
        <v>236</v>
      </c>
      <c r="C156" s="62" t="s">
        <v>278</v>
      </c>
      <c r="D156" s="17" t="s">
        <v>336</v>
      </c>
      <c r="E156" s="17" t="s">
        <v>237</v>
      </c>
      <c r="F156" s="62" t="s">
        <v>261</v>
      </c>
      <c r="G156" s="63" t="s">
        <v>262</v>
      </c>
      <c r="H156" s="63" t="s">
        <v>262</v>
      </c>
      <c r="I156" s="71">
        <v>90000</v>
      </c>
      <c r="J156" s="74">
        <v>9753.1200000000008</v>
      </c>
      <c r="K156" s="71">
        <v>25</v>
      </c>
      <c r="L156" s="74">
        <f>I156*2.87%</f>
        <v>2583</v>
      </c>
      <c r="M156" s="71">
        <f>I156*7.1%</f>
        <v>6389.9999999999991</v>
      </c>
      <c r="N156" s="71">
        <f>I156*1.1%</f>
        <v>990.00000000000011</v>
      </c>
      <c r="O156" s="74">
        <f>I156*3.04%</f>
        <v>2736</v>
      </c>
      <c r="P156" s="71">
        <f>I156*7.09%</f>
        <v>6381</v>
      </c>
      <c r="Q156" s="71">
        <f>+L156+O156</f>
        <v>5319</v>
      </c>
      <c r="R156" s="71">
        <f>SUM(J156+K156+L156+O156)</f>
        <v>15097.12</v>
      </c>
      <c r="S156" s="71">
        <f>SUM(M156+N156+P156)</f>
        <v>13761</v>
      </c>
      <c r="T156" s="71">
        <f>I156-R156</f>
        <v>74902.880000000005</v>
      </c>
      <c r="U156" s="102" t="s">
        <v>349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</row>
    <row r="157" spans="1:192" s="2" customFormat="1" ht="30" customHeight="1" x14ac:dyDescent="0.25">
      <c r="A157" s="62">
        <v>151</v>
      </c>
      <c r="B157" s="17" t="s">
        <v>153</v>
      </c>
      <c r="C157" s="62" t="s">
        <v>278</v>
      </c>
      <c r="D157" s="17" t="s">
        <v>154</v>
      </c>
      <c r="E157" s="17" t="s">
        <v>96</v>
      </c>
      <c r="F157" s="62" t="s">
        <v>261</v>
      </c>
      <c r="G157" s="63" t="s">
        <v>262</v>
      </c>
      <c r="H157" s="63" t="s">
        <v>262</v>
      </c>
      <c r="I157" s="71">
        <v>42000</v>
      </c>
      <c r="J157" s="74">
        <v>724.92</v>
      </c>
      <c r="K157" s="71">
        <v>25</v>
      </c>
      <c r="L157" s="74">
        <f t="shared" si="96"/>
        <v>1205.4000000000001</v>
      </c>
      <c r="M157" s="71">
        <f t="shared" si="165"/>
        <v>2981.9999999999995</v>
      </c>
      <c r="N157" s="71">
        <f t="shared" si="166"/>
        <v>462.00000000000006</v>
      </c>
      <c r="O157" s="74">
        <f t="shared" si="167"/>
        <v>1276.8</v>
      </c>
      <c r="P157" s="71">
        <f t="shared" si="168"/>
        <v>2977.8</v>
      </c>
      <c r="Q157" s="71">
        <f t="shared" si="169"/>
        <v>2482.1999999999998</v>
      </c>
      <c r="R157" s="71">
        <f t="shared" si="170"/>
        <v>3232.12</v>
      </c>
      <c r="S157" s="71">
        <f t="shared" si="171"/>
        <v>6421.7999999999993</v>
      </c>
      <c r="T157" s="71">
        <f t="shared" si="172"/>
        <v>38767.879999999997</v>
      </c>
      <c r="U157" s="102" t="s">
        <v>349</v>
      </c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</row>
    <row r="158" spans="1:192" s="2" customFormat="1" ht="30" customHeight="1" x14ac:dyDescent="0.25">
      <c r="A158" s="62">
        <v>152</v>
      </c>
      <c r="B158" s="17" t="s">
        <v>248</v>
      </c>
      <c r="C158" s="62" t="s">
        <v>278</v>
      </c>
      <c r="D158" s="17" t="s">
        <v>249</v>
      </c>
      <c r="E158" s="17" t="s">
        <v>1</v>
      </c>
      <c r="F158" s="62" t="s">
        <v>261</v>
      </c>
      <c r="G158" s="63" t="s">
        <v>262</v>
      </c>
      <c r="H158" s="63" t="s">
        <v>262</v>
      </c>
      <c r="I158" s="71">
        <v>50000</v>
      </c>
      <c r="J158" s="74">
        <v>1854</v>
      </c>
      <c r="K158" s="71">
        <v>25</v>
      </c>
      <c r="L158" s="74">
        <f t="shared" si="96"/>
        <v>1435</v>
      </c>
      <c r="M158" s="71">
        <f t="shared" ref="M158:M170" si="174">I158*7.1%</f>
        <v>3549.9999999999995</v>
      </c>
      <c r="N158" s="71">
        <f t="shared" ref="N158:N170" si="175">I158*1.1%</f>
        <v>550</v>
      </c>
      <c r="O158" s="74">
        <f t="shared" ref="O158:O170" si="176">I158*3.04%</f>
        <v>1520</v>
      </c>
      <c r="P158" s="71">
        <f t="shared" ref="P158:P170" si="177">I158*7.09%</f>
        <v>3545.0000000000005</v>
      </c>
      <c r="Q158" s="71">
        <f t="shared" ref="Q158:Q170" si="178">+L158+O158</f>
        <v>2955</v>
      </c>
      <c r="R158" s="71">
        <f t="shared" ref="R158:R170" si="179">SUM(J158+K158+L158+O158)</f>
        <v>4834</v>
      </c>
      <c r="S158" s="71">
        <f t="shared" ref="S158:S170" si="180">SUM(M158+N158+P158)</f>
        <v>7645</v>
      </c>
      <c r="T158" s="71">
        <f t="shared" ref="T158:T170" si="181">I158-R158</f>
        <v>45166</v>
      </c>
      <c r="U158" s="102" t="s">
        <v>349</v>
      </c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</row>
    <row r="159" spans="1:192" s="2" customFormat="1" ht="30" customHeight="1" x14ac:dyDescent="0.25">
      <c r="A159" s="62">
        <v>153</v>
      </c>
      <c r="B159" s="17" t="s">
        <v>314</v>
      </c>
      <c r="C159" s="62" t="s">
        <v>278</v>
      </c>
      <c r="D159" s="17" t="s">
        <v>249</v>
      </c>
      <c r="E159" s="17" t="s">
        <v>71</v>
      </c>
      <c r="F159" s="62" t="s">
        <v>261</v>
      </c>
      <c r="G159" s="63" t="s">
        <v>262</v>
      </c>
      <c r="H159" s="63" t="s">
        <v>262</v>
      </c>
      <c r="I159" s="71">
        <v>45000</v>
      </c>
      <c r="J159" s="74">
        <v>1148.33</v>
      </c>
      <c r="K159" s="71">
        <v>25</v>
      </c>
      <c r="L159" s="74">
        <f t="shared" si="96"/>
        <v>1291.5</v>
      </c>
      <c r="M159" s="71">
        <f>I159*7.1%</f>
        <v>3194.9999999999995</v>
      </c>
      <c r="N159" s="71">
        <f>I159*1.1%</f>
        <v>495.00000000000006</v>
      </c>
      <c r="O159" s="74">
        <f>I159*3.04%</f>
        <v>1368</v>
      </c>
      <c r="P159" s="71">
        <f>I159*7.09%</f>
        <v>3190.5</v>
      </c>
      <c r="Q159" s="71">
        <f>+L159+O159</f>
        <v>2659.5</v>
      </c>
      <c r="R159" s="71">
        <f>SUM(J159+K159+L159+O159)</f>
        <v>3832.83</v>
      </c>
      <c r="S159" s="71">
        <f>SUM(M159+N159+P159)</f>
        <v>6880.5</v>
      </c>
      <c r="T159" s="71">
        <f>I159-R159</f>
        <v>41167.17</v>
      </c>
      <c r="U159" s="102" t="s">
        <v>349</v>
      </c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</row>
    <row r="160" spans="1:192" s="26" customFormat="1" ht="30" customHeight="1" x14ac:dyDescent="0.25">
      <c r="A160" s="62">
        <v>154</v>
      </c>
      <c r="B160" s="17" t="s">
        <v>408</v>
      </c>
      <c r="C160" s="62" t="s">
        <v>278</v>
      </c>
      <c r="D160" s="17" t="s">
        <v>409</v>
      </c>
      <c r="E160" s="17" t="s">
        <v>99</v>
      </c>
      <c r="F160" s="62" t="s">
        <v>261</v>
      </c>
      <c r="G160" s="63" t="s">
        <v>262</v>
      </c>
      <c r="H160" s="63" t="s">
        <v>262</v>
      </c>
      <c r="I160" s="71">
        <v>40000</v>
      </c>
      <c r="J160" s="74">
        <v>442.65</v>
      </c>
      <c r="K160" s="71">
        <v>25</v>
      </c>
      <c r="L160" s="74">
        <f t="shared" si="96"/>
        <v>1148</v>
      </c>
      <c r="M160" s="71">
        <f>I160*7.1%</f>
        <v>2839.9999999999995</v>
      </c>
      <c r="N160" s="71">
        <f>I160*1.1%</f>
        <v>440.00000000000006</v>
      </c>
      <c r="O160" s="74">
        <f>I160*3.04%</f>
        <v>1216</v>
      </c>
      <c r="P160" s="71">
        <f>I160*7.09%</f>
        <v>2836</v>
      </c>
      <c r="Q160" s="71">
        <f>+L160+O160</f>
        <v>2364</v>
      </c>
      <c r="R160" s="71">
        <f>SUM(J160+K160+L160+O160)</f>
        <v>2831.65</v>
      </c>
      <c r="S160" s="71">
        <f>SUM(M160+N160+P160)</f>
        <v>6116</v>
      </c>
      <c r="T160" s="71">
        <f>I160-R160</f>
        <v>37168.35</v>
      </c>
      <c r="U160" s="102" t="s">
        <v>349</v>
      </c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</row>
    <row r="161" spans="1:192" s="2" customFormat="1" ht="30" customHeight="1" x14ac:dyDescent="0.25">
      <c r="A161" s="62">
        <v>155</v>
      </c>
      <c r="B161" s="17" t="s">
        <v>102</v>
      </c>
      <c r="C161" s="62" t="s">
        <v>278</v>
      </c>
      <c r="D161" s="17" t="s">
        <v>101</v>
      </c>
      <c r="E161" s="17" t="s">
        <v>1</v>
      </c>
      <c r="F161" s="62" t="s">
        <v>261</v>
      </c>
      <c r="G161" s="63" t="s">
        <v>262</v>
      </c>
      <c r="H161" s="63" t="s">
        <v>262</v>
      </c>
      <c r="I161" s="71">
        <v>50000</v>
      </c>
      <c r="J161" s="74">
        <v>1854</v>
      </c>
      <c r="K161" s="71">
        <v>25</v>
      </c>
      <c r="L161" s="74">
        <f t="shared" si="96"/>
        <v>1435</v>
      </c>
      <c r="M161" s="71">
        <f t="shared" si="174"/>
        <v>3549.9999999999995</v>
      </c>
      <c r="N161" s="71">
        <f t="shared" si="175"/>
        <v>550</v>
      </c>
      <c r="O161" s="74">
        <f t="shared" si="176"/>
        <v>1520</v>
      </c>
      <c r="P161" s="71">
        <f t="shared" si="177"/>
        <v>3545.0000000000005</v>
      </c>
      <c r="Q161" s="71">
        <f t="shared" si="178"/>
        <v>2955</v>
      </c>
      <c r="R161" s="71">
        <f t="shared" si="179"/>
        <v>4834</v>
      </c>
      <c r="S161" s="71">
        <f t="shared" si="180"/>
        <v>7645</v>
      </c>
      <c r="T161" s="71">
        <f t="shared" si="181"/>
        <v>45166</v>
      </c>
      <c r="U161" s="102" t="s">
        <v>349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</row>
    <row r="162" spans="1:192" s="2" customFormat="1" ht="30" customHeight="1" x14ac:dyDescent="0.25">
      <c r="A162" s="62">
        <v>156</v>
      </c>
      <c r="B162" s="17" t="s">
        <v>295</v>
      </c>
      <c r="C162" s="62" t="s">
        <v>278</v>
      </c>
      <c r="D162" s="17" t="s">
        <v>101</v>
      </c>
      <c r="E162" s="17" t="s">
        <v>96</v>
      </c>
      <c r="F162" s="62" t="s">
        <v>261</v>
      </c>
      <c r="G162" s="63" t="s">
        <v>262</v>
      </c>
      <c r="H162" s="63" t="s">
        <v>262</v>
      </c>
      <c r="I162" s="71">
        <v>42000</v>
      </c>
      <c r="J162" s="74">
        <v>724.92</v>
      </c>
      <c r="K162" s="71">
        <v>25</v>
      </c>
      <c r="L162" s="74">
        <f t="shared" si="96"/>
        <v>1205.4000000000001</v>
      </c>
      <c r="M162" s="71">
        <f t="shared" si="174"/>
        <v>2981.9999999999995</v>
      </c>
      <c r="N162" s="71">
        <f t="shared" si="175"/>
        <v>462.00000000000006</v>
      </c>
      <c r="O162" s="74">
        <f t="shared" si="176"/>
        <v>1276.8</v>
      </c>
      <c r="P162" s="71">
        <f t="shared" si="177"/>
        <v>2977.8</v>
      </c>
      <c r="Q162" s="71">
        <f t="shared" si="178"/>
        <v>2482.1999999999998</v>
      </c>
      <c r="R162" s="71">
        <f t="shared" si="179"/>
        <v>3232.12</v>
      </c>
      <c r="S162" s="71">
        <f t="shared" si="180"/>
        <v>6421.7999999999993</v>
      </c>
      <c r="T162" s="71">
        <f t="shared" si="181"/>
        <v>38767.879999999997</v>
      </c>
      <c r="U162" s="102" t="s">
        <v>349</v>
      </c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</row>
    <row r="163" spans="1:192" s="2" customFormat="1" ht="30" customHeight="1" x14ac:dyDescent="0.25">
      <c r="A163" s="62">
        <v>157</v>
      </c>
      <c r="B163" s="17" t="s">
        <v>211</v>
      </c>
      <c r="C163" s="62" t="s">
        <v>278</v>
      </c>
      <c r="D163" s="17" t="s">
        <v>286</v>
      </c>
      <c r="E163" s="17" t="s">
        <v>96</v>
      </c>
      <c r="F163" s="62" t="s">
        <v>261</v>
      </c>
      <c r="G163" s="63" t="s">
        <v>262</v>
      </c>
      <c r="H163" s="63" t="s">
        <v>262</v>
      </c>
      <c r="I163" s="71">
        <v>42000</v>
      </c>
      <c r="J163" s="74">
        <v>724.92</v>
      </c>
      <c r="K163" s="71">
        <v>25</v>
      </c>
      <c r="L163" s="74">
        <f t="shared" si="96"/>
        <v>1205.4000000000001</v>
      </c>
      <c r="M163" s="71">
        <f t="shared" si="174"/>
        <v>2981.9999999999995</v>
      </c>
      <c r="N163" s="71">
        <f t="shared" si="175"/>
        <v>462.00000000000006</v>
      </c>
      <c r="O163" s="74">
        <f t="shared" si="176"/>
        <v>1276.8</v>
      </c>
      <c r="P163" s="71">
        <f t="shared" si="177"/>
        <v>2977.8</v>
      </c>
      <c r="Q163" s="71">
        <f t="shared" si="178"/>
        <v>2482.1999999999998</v>
      </c>
      <c r="R163" s="71">
        <f t="shared" si="179"/>
        <v>3232.12</v>
      </c>
      <c r="S163" s="71">
        <f t="shared" si="180"/>
        <v>6421.7999999999993</v>
      </c>
      <c r="T163" s="71">
        <f t="shared" si="181"/>
        <v>38767.879999999997</v>
      </c>
      <c r="U163" s="102" t="s">
        <v>349</v>
      </c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</row>
    <row r="164" spans="1:192" s="2" customFormat="1" ht="30" customHeight="1" x14ac:dyDescent="0.25">
      <c r="A164" s="62">
        <v>158</v>
      </c>
      <c r="B164" s="17" t="s">
        <v>104</v>
      </c>
      <c r="C164" s="62" t="s">
        <v>278</v>
      </c>
      <c r="D164" s="17" t="s">
        <v>103</v>
      </c>
      <c r="E164" s="17" t="s">
        <v>99</v>
      </c>
      <c r="F164" s="62" t="s">
        <v>261</v>
      </c>
      <c r="G164" s="63" t="s">
        <v>262</v>
      </c>
      <c r="H164" s="63" t="s">
        <v>262</v>
      </c>
      <c r="I164" s="71">
        <v>45000</v>
      </c>
      <c r="J164" s="74">
        <v>1148.33</v>
      </c>
      <c r="K164" s="71">
        <v>25</v>
      </c>
      <c r="L164" s="74">
        <f t="shared" si="96"/>
        <v>1291.5</v>
      </c>
      <c r="M164" s="71">
        <f t="shared" si="174"/>
        <v>3194.9999999999995</v>
      </c>
      <c r="N164" s="71">
        <f t="shared" si="175"/>
        <v>495.00000000000006</v>
      </c>
      <c r="O164" s="74">
        <f t="shared" si="176"/>
        <v>1368</v>
      </c>
      <c r="P164" s="71">
        <f t="shared" si="177"/>
        <v>3190.5</v>
      </c>
      <c r="Q164" s="71">
        <f t="shared" si="178"/>
        <v>2659.5</v>
      </c>
      <c r="R164" s="71">
        <f t="shared" si="179"/>
        <v>3832.83</v>
      </c>
      <c r="S164" s="71">
        <f t="shared" si="180"/>
        <v>6880.5</v>
      </c>
      <c r="T164" s="71">
        <f t="shared" si="181"/>
        <v>41167.17</v>
      </c>
      <c r="U164" s="102" t="s">
        <v>349</v>
      </c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</row>
    <row r="165" spans="1:192" s="2" customFormat="1" ht="30" customHeight="1" x14ac:dyDescent="0.25">
      <c r="A165" s="62">
        <v>159</v>
      </c>
      <c r="B165" s="17" t="s">
        <v>426</v>
      </c>
      <c r="C165" s="62" t="s">
        <v>279</v>
      </c>
      <c r="D165" s="17" t="s">
        <v>103</v>
      </c>
      <c r="E165" s="17" t="s">
        <v>99</v>
      </c>
      <c r="F165" s="62" t="s">
        <v>261</v>
      </c>
      <c r="G165" s="63" t="s">
        <v>262</v>
      </c>
      <c r="H165" s="63" t="s">
        <v>262</v>
      </c>
      <c r="I165" s="71">
        <v>45000</v>
      </c>
      <c r="J165" s="74">
        <v>1148.33</v>
      </c>
      <c r="K165" s="71">
        <v>25</v>
      </c>
      <c r="L165" s="74">
        <f t="shared" si="96"/>
        <v>1291.5</v>
      </c>
      <c r="M165" s="71">
        <f t="shared" si="174"/>
        <v>3194.9999999999995</v>
      </c>
      <c r="N165" s="71">
        <f t="shared" si="175"/>
        <v>495.00000000000006</v>
      </c>
      <c r="O165" s="74">
        <f t="shared" si="176"/>
        <v>1368</v>
      </c>
      <c r="P165" s="71">
        <f t="shared" si="177"/>
        <v>3190.5</v>
      </c>
      <c r="Q165" s="71">
        <f t="shared" si="178"/>
        <v>2659.5</v>
      </c>
      <c r="R165" s="71">
        <f t="shared" si="179"/>
        <v>3832.83</v>
      </c>
      <c r="S165" s="71">
        <f t="shared" si="180"/>
        <v>6880.5</v>
      </c>
      <c r="T165" s="71">
        <f t="shared" si="181"/>
        <v>41167.17</v>
      </c>
      <c r="U165" s="102" t="s">
        <v>349</v>
      </c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</row>
    <row r="166" spans="1:192" s="2" customFormat="1" ht="30" customHeight="1" x14ac:dyDescent="0.25">
      <c r="A166" s="62">
        <v>160</v>
      </c>
      <c r="B166" s="17" t="s">
        <v>250</v>
      </c>
      <c r="C166" s="62" t="s">
        <v>279</v>
      </c>
      <c r="D166" s="17" t="s">
        <v>103</v>
      </c>
      <c r="E166" s="17" t="s">
        <v>96</v>
      </c>
      <c r="F166" s="62" t="s">
        <v>261</v>
      </c>
      <c r="G166" s="63" t="s">
        <v>262</v>
      </c>
      <c r="H166" s="63" t="s">
        <v>262</v>
      </c>
      <c r="I166" s="71">
        <v>42000</v>
      </c>
      <c r="J166" s="74">
        <v>724.92</v>
      </c>
      <c r="K166" s="71">
        <v>25</v>
      </c>
      <c r="L166" s="74">
        <f t="shared" si="96"/>
        <v>1205.4000000000001</v>
      </c>
      <c r="M166" s="71">
        <f t="shared" si="174"/>
        <v>2981.9999999999995</v>
      </c>
      <c r="N166" s="71">
        <f t="shared" si="175"/>
        <v>462.00000000000006</v>
      </c>
      <c r="O166" s="74">
        <f t="shared" si="176"/>
        <v>1276.8</v>
      </c>
      <c r="P166" s="71">
        <f t="shared" si="177"/>
        <v>2977.8</v>
      </c>
      <c r="Q166" s="71">
        <f t="shared" si="178"/>
        <v>2482.1999999999998</v>
      </c>
      <c r="R166" s="71">
        <f t="shared" si="179"/>
        <v>3232.12</v>
      </c>
      <c r="S166" s="71">
        <f t="shared" si="180"/>
        <v>6421.7999999999993</v>
      </c>
      <c r="T166" s="71">
        <f t="shared" si="181"/>
        <v>38767.879999999997</v>
      </c>
      <c r="U166" s="102" t="s">
        <v>349</v>
      </c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</row>
    <row r="167" spans="1:192" s="2" customFormat="1" ht="30" customHeight="1" x14ac:dyDescent="0.25">
      <c r="A167" s="62">
        <v>161</v>
      </c>
      <c r="B167" s="17" t="s">
        <v>106</v>
      </c>
      <c r="C167" s="62" t="s">
        <v>279</v>
      </c>
      <c r="D167" s="17" t="s">
        <v>105</v>
      </c>
      <c r="E167" s="17" t="s">
        <v>99</v>
      </c>
      <c r="F167" s="62" t="s">
        <v>261</v>
      </c>
      <c r="G167" s="63" t="s">
        <v>262</v>
      </c>
      <c r="H167" s="63" t="s">
        <v>262</v>
      </c>
      <c r="I167" s="71">
        <v>45000</v>
      </c>
      <c r="J167" s="74">
        <v>1148.33</v>
      </c>
      <c r="K167" s="71">
        <v>25</v>
      </c>
      <c r="L167" s="74">
        <f t="shared" si="96"/>
        <v>1291.5</v>
      </c>
      <c r="M167" s="71">
        <f t="shared" si="174"/>
        <v>3194.9999999999995</v>
      </c>
      <c r="N167" s="71">
        <f t="shared" si="175"/>
        <v>495.00000000000006</v>
      </c>
      <c r="O167" s="74">
        <f t="shared" si="176"/>
        <v>1368</v>
      </c>
      <c r="P167" s="71">
        <f t="shared" si="177"/>
        <v>3190.5</v>
      </c>
      <c r="Q167" s="71">
        <f t="shared" si="178"/>
        <v>2659.5</v>
      </c>
      <c r="R167" s="71">
        <f t="shared" si="179"/>
        <v>3832.83</v>
      </c>
      <c r="S167" s="71">
        <f t="shared" si="180"/>
        <v>6880.5</v>
      </c>
      <c r="T167" s="71">
        <f t="shared" si="181"/>
        <v>41167.17</v>
      </c>
      <c r="U167" s="102" t="s">
        <v>349</v>
      </c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</row>
    <row r="168" spans="1:192" s="14" customFormat="1" ht="30" customHeight="1" x14ac:dyDescent="0.25">
      <c r="A168" s="62">
        <v>162</v>
      </c>
      <c r="B168" s="17" t="s">
        <v>274</v>
      </c>
      <c r="C168" s="62" t="s">
        <v>279</v>
      </c>
      <c r="D168" s="17" t="s">
        <v>105</v>
      </c>
      <c r="E168" s="17" t="s">
        <v>275</v>
      </c>
      <c r="F168" s="62" t="s">
        <v>261</v>
      </c>
      <c r="G168" s="63" t="s">
        <v>262</v>
      </c>
      <c r="H168" s="63" t="s">
        <v>262</v>
      </c>
      <c r="I168" s="71">
        <v>61000</v>
      </c>
      <c r="J168" s="74">
        <v>3674.86</v>
      </c>
      <c r="K168" s="71">
        <v>25</v>
      </c>
      <c r="L168" s="74">
        <f t="shared" si="96"/>
        <v>1750.7</v>
      </c>
      <c r="M168" s="71">
        <f>I168*7.1%</f>
        <v>4331</v>
      </c>
      <c r="N168" s="71">
        <f>I168*1.1%</f>
        <v>671.00000000000011</v>
      </c>
      <c r="O168" s="74">
        <f>I168*3.04%</f>
        <v>1854.4</v>
      </c>
      <c r="P168" s="71">
        <f>I168*7.09%</f>
        <v>4324.9000000000005</v>
      </c>
      <c r="Q168" s="71">
        <f>+L168+O168</f>
        <v>3605.1000000000004</v>
      </c>
      <c r="R168" s="71">
        <f>SUM(J168+K168+L168+O168)</f>
        <v>7304.9600000000009</v>
      </c>
      <c r="S168" s="71">
        <f>SUM(M168+N168+P168)</f>
        <v>9326.9000000000015</v>
      </c>
      <c r="T168" s="71">
        <f>I168-R168</f>
        <v>53695.040000000001</v>
      </c>
      <c r="U168" s="102" t="s">
        <v>349</v>
      </c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05"/>
    </row>
    <row r="169" spans="1:192" s="2" customFormat="1" ht="30" customHeight="1" x14ac:dyDescent="0.25">
      <c r="A169" s="62">
        <v>163</v>
      </c>
      <c r="B169" s="17" t="s">
        <v>251</v>
      </c>
      <c r="C169" s="62" t="s">
        <v>278</v>
      </c>
      <c r="D169" s="17" t="s">
        <v>105</v>
      </c>
      <c r="E169" s="17" t="s">
        <v>96</v>
      </c>
      <c r="F169" s="62" t="s">
        <v>261</v>
      </c>
      <c r="G169" s="63" t="s">
        <v>262</v>
      </c>
      <c r="H169" s="63" t="s">
        <v>262</v>
      </c>
      <c r="I169" s="71">
        <v>42000</v>
      </c>
      <c r="J169" s="74">
        <v>724.92</v>
      </c>
      <c r="K169" s="71">
        <v>25</v>
      </c>
      <c r="L169" s="74">
        <f t="shared" si="96"/>
        <v>1205.4000000000001</v>
      </c>
      <c r="M169" s="71">
        <f t="shared" si="174"/>
        <v>2981.9999999999995</v>
      </c>
      <c r="N169" s="71">
        <f t="shared" si="175"/>
        <v>462.00000000000006</v>
      </c>
      <c r="O169" s="74">
        <f t="shared" si="176"/>
        <v>1276.8</v>
      </c>
      <c r="P169" s="71">
        <f t="shared" si="177"/>
        <v>2977.8</v>
      </c>
      <c r="Q169" s="71">
        <f t="shared" si="178"/>
        <v>2482.1999999999998</v>
      </c>
      <c r="R169" s="71">
        <f t="shared" si="179"/>
        <v>3232.12</v>
      </c>
      <c r="S169" s="71">
        <f t="shared" si="180"/>
        <v>6421.7999999999993</v>
      </c>
      <c r="T169" s="71">
        <f t="shared" si="181"/>
        <v>38767.879999999997</v>
      </c>
      <c r="U169" s="102" t="s">
        <v>349</v>
      </c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</row>
    <row r="170" spans="1:192" s="26" customFormat="1" ht="30" customHeight="1" x14ac:dyDescent="0.25">
      <c r="A170" s="62">
        <v>164</v>
      </c>
      <c r="B170" s="17" t="s">
        <v>327</v>
      </c>
      <c r="C170" s="62" t="s">
        <v>279</v>
      </c>
      <c r="D170" s="17" t="s">
        <v>105</v>
      </c>
      <c r="E170" s="17" t="s">
        <v>1</v>
      </c>
      <c r="F170" s="62" t="s">
        <v>261</v>
      </c>
      <c r="G170" s="63" t="s">
        <v>262</v>
      </c>
      <c r="H170" s="63" t="s">
        <v>262</v>
      </c>
      <c r="I170" s="71">
        <v>50000</v>
      </c>
      <c r="J170" s="74">
        <v>1854</v>
      </c>
      <c r="K170" s="71">
        <v>25</v>
      </c>
      <c r="L170" s="74">
        <f t="shared" si="96"/>
        <v>1435</v>
      </c>
      <c r="M170" s="71">
        <f t="shared" si="174"/>
        <v>3549.9999999999995</v>
      </c>
      <c r="N170" s="71">
        <f t="shared" si="175"/>
        <v>550</v>
      </c>
      <c r="O170" s="74">
        <f t="shared" si="176"/>
        <v>1520</v>
      </c>
      <c r="P170" s="71">
        <f t="shared" si="177"/>
        <v>3545.0000000000005</v>
      </c>
      <c r="Q170" s="71">
        <f t="shared" si="178"/>
        <v>2955</v>
      </c>
      <c r="R170" s="71">
        <f t="shared" si="179"/>
        <v>4834</v>
      </c>
      <c r="S170" s="71">
        <f t="shared" si="180"/>
        <v>7645</v>
      </c>
      <c r="T170" s="71">
        <f t="shared" si="181"/>
        <v>45166</v>
      </c>
      <c r="U170" s="102" t="s">
        <v>349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</row>
    <row r="171" spans="1:192" s="2" customFormat="1" ht="30" customHeight="1" x14ac:dyDescent="0.25">
      <c r="A171" s="62">
        <v>165</v>
      </c>
      <c r="B171" s="17" t="s">
        <v>252</v>
      </c>
      <c r="C171" s="62" t="s">
        <v>279</v>
      </c>
      <c r="D171" s="17" t="s">
        <v>253</v>
      </c>
      <c r="E171" s="17" t="s">
        <v>96</v>
      </c>
      <c r="F171" s="62" t="s">
        <v>261</v>
      </c>
      <c r="G171" s="63" t="s">
        <v>262</v>
      </c>
      <c r="H171" s="63" t="s">
        <v>262</v>
      </c>
      <c r="I171" s="71">
        <v>42000</v>
      </c>
      <c r="J171" s="74">
        <v>724.92</v>
      </c>
      <c r="K171" s="71">
        <v>25</v>
      </c>
      <c r="L171" s="74">
        <f t="shared" si="96"/>
        <v>1205.4000000000001</v>
      </c>
      <c r="M171" s="71">
        <f t="shared" ref="M171:M175" si="182">I171*7.1%</f>
        <v>2981.9999999999995</v>
      </c>
      <c r="N171" s="71">
        <f t="shared" ref="N171:N175" si="183">I171*1.1%</f>
        <v>462.00000000000006</v>
      </c>
      <c r="O171" s="74">
        <f t="shared" ref="O171:O175" si="184">I171*3.04%</f>
        <v>1276.8</v>
      </c>
      <c r="P171" s="71">
        <f t="shared" ref="P171:P175" si="185">I171*7.09%</f>
        <v>2977.8</v>
      </c>
      <c r="Q171" s="71">
        <f t="shared" ref="Q171:Q175" si="186">+L171+O171</f>
        <v>2482.1999999999998</v>
      </c>
      <c r="R171" s="71">
        <f t="shared" ref="R171:R175" si="187">SUM(J171+K171+L171+O171)</f>
        <v>3232.12</v>
      </c>
      <c r="S171" s="71">
        <f t="shared" ref="S171:S175" si="188">SUM(M171+N171+P171)</f>
        <v>6421.7999999999993</v>
      </c>
      <c r="T171" s="71">
        <f t="shared" ref="T171:T175" si="189">I171-R171</f>
        <v>38767.879999999997</v>
      </c>
      <c r="U171" s="102" t="s">
        <v>349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</row>
    <row r="172" spans="1:192" s="2" customFormat="1" ht="30" customHeight="1" x14ac:dyDescent="0.25">
      <c r="A172" s="62">
        <v>166</v>
      </c>
      <c r="B172" s="17" t="s">
        <v>282</v>
      </c>
      <c r="C172" s="62" t="s">
        <v>279</v>
      </c>
      <c r="D172" s="17" t="s">
        <v>107</v>
      </c>
      <c r="E172" s="17" t="s">
        <v>1</v>
      </c>
      <c r="F172" s="62" t="s">
        <v>261</v>
      </c>
      <c r="G172" s="63" t="s">
        <v>262</v>
      </c>
      <c r="H172" s="63" t="s">
        <v>262</v>
      </c>
      <c r="I172" s="71">
        <v>35000</v>
      </c>
      <c r="J172" s="74">
        <v>0</v>
      </c>
      <c r="K172" s="71">
        <v>25</v>
      </c>
      <c r="L172" s="74">
        <f t="shared" si="96"/>
        <v>1004.5</v>
      </c>
      <c r="M172" s="71">
        <f>I172*7.1%</f>
        <v>2485</v>
      </c>
      <c r="N172" s="71">
        <f>I172*1.1%</f>
        <v>385.00000000000006</v>
      </c>
      <c r="O172" s="74">
        <f>I172*3.04%</f>
        <v>1064</v>
      </c>
      <c r="P172" s="71">
        <f>I172*7.09%</f>
        <v>2481.5</v>
      </c>
      <c r="Q172" s="71">
        <f>+L172+O172</f>
        <v>2068.5</v>
      </c>
      <c r="R172" s="71">
        <f>SUM(J172+K172+L172+O172)</f>
        <v>2093.5</v>
      </c>
      <c r="S172" s="71">
        <f>SUM(M172+N172+P172)</f>
        <v>5351.5</v>
      </c>
      <c r="T172" s="71">
        <f>I172-R172</f>
        <v>32906.5</v>
      </c>
      <c r="U172" s="102" t="s">
        <v>349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</row>
    <row r="173" spans="1:192" s="2" customFormat="1" ht="30" customHeight="1" x14ac:dyDescent="0.25">
      <c r="A173" s="62">
        <v>167</v>
      </c>
      <c r="B173" s="17" t="s">
        <v>108</v>
      </c>
      <c r="C173" s="62" t="s">
        <v>278</v>
      </c>
      <c r="D173" s="17" t="s">
        <v>107</v>
      </c>
      <c r="E173" s="17" t="s">
        <v>99</v>
      </c>
      <c r="F173" s="62" t="s">
        <v>261</v>
      </c>
      <c r="G173" s="63" t="s">
        <v>262</v>
      </c>
      <c r="H173" s="63" t="s">
        <v>262</v>
      </c>
      <c r="I173" s="71">
        <v>45000</v>
      </c>
      <c r="J173" s="74">
        <v>1148.33</v>
      </c>
      <c r="K173" s="71">
        <v>25</v>
      </c>
      <c r="L173" s="74">
        <f t="shared" si="96"/>
        <v>1291.5</v>
      </c>
      <c r="M173" s="71">
        <f t="shared" si="182"/>
        <v>3194.9999999999995</v>
      </c>
      <c r="N173" s="71">
        <f t="shared" si="183"/>
        <v>495.00000000000006</v>
      </c>
      <c r="O173" s="74">
        <f t="shared" si="184"/>
        <v>1368</v>
      </c>
      <c r="P173" s="71">
        <f t="shared" si="185"/>
        <v>3190.5</v>
      </c>
      <c r="Q173" s="71">
        <f t="shared" si="186"/>
        <v>2659.5</v>
      </c>
      <c r="R173" s="71">
        <f t="shared" si="187"/>
        <v>3832.83</v>
      </c>
      <c r="S173" s="71">
        <f t="shared" si="188"/>
        <v>6880.5</v>
      </c>
      <c r="T173" s="71">
        <f t="shared" si="189"/>
        <v>41167.17</v>
      </c>
      <c r="U173" s="102" t="s">
        <v>349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</row>
    <row r="174" spans="1:192" s="2" customFormat="1" ht="30" customHeight="1" x14ac:dyDescent="0.25">
      <c r="A174" s="62">
        <v>168</v>
      </c>
      <c r="B174" s="17" t="s">
        <v>254</v>
      </c>
      <c r="C174" s="62" t="s">
        <v>279</v>
      </c>
      <c r="D174" s="17" t="s">
        <v>107</v>
      </c>
      <c r="E174" s="17" t="s">
        <v>96</v>
      </c>
      <c r="F174" s="62" t="s">
        <v>261</v>
      </c>
      <c r="G174" s="63" t="s">
        <v>262</v>
      </c>
      <c r="H174" s="63" t="s">
        <v>262</v>
      </c>
      <c r="I174" s="71">
        <v>42000</v>
      </c>
      <c r="J174" s="74">
        <v>724.92</v>
      </c>
      <c r="K174" s="71">
        <v>25</v>
      </c>
      <c r="L174" s="74">
        <f t="shared" si="96"/>
        <v>1205.4000000000001</v>
      </c>
      <c r="M174" s="71">
        <f t="shared" si="182"/>
        <v>2981.9999999999995</v>
      </c>
      <c r="N174" s="71">
        <f t="shared" si="183"/>
        <v>462.00000000000006</v>
      </c>
      <c r="O174" s="74">
        <f t="shared" si="184"/>
        <v>1276.8</v>
      </c>
      <c r="P174" s="71">
        <f t="shared" si="185"/>
        <v>2977.8</v>
      </c>
      <c r="Q174" s="71">
        <f t="shared" si="186"/>
        <v>2482.1999999999998</v>
      </c>
      <c r="R174" s="71">
        <f t="shared" si="187"/>
        <v>3232.12</v>
      </c>
      <c r="S174" s="71">
        <f t="shared" si="188"/>
        <v>6421.7999999999993</v>
      </c>
      <c r="T174" s="71">
        <f t="shared" si="189"/>
        <v>38767.879999999997</v>
      </c>
      <c r="U174" s="102" t="s">
        <v>349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</row>
    <row r="175" spans="1:192" s="2" customFormat="1" ht="30" customHeight="1" x14ac:dyDescent="0.25">
      <c r="A175" s="62">
        <v>169</v>
      </c>
      <c r="B175" s="17" t="s">
        <v>163</v>
      </c>
      <c r="C175" s="62" t="s">
        <v>279</v>
      </c>
      <c r="D175" s="17" t="s">
        <v>164</v>
      </c>
      <c r="E175" s="17" t="s">
        <v>1</v>
      </c>
      <c r="F175" s="62" t="s">
        <v>261</v>
      </c>
      <c r="G175" s="63" t="s">
        <v>262</v>
      </c>
      <c r="H175" s="63" t="s">
        <v>262</v>
      </c>
      <c r="I175" s="71">
        <v>50000</v>
      </c>
      <c r="J175" s="74">
        <v>1596.68</v>
      </c>
      <c r="K175" s="71">
        <v>25</v>
      </c>
      <c r="L175" s="74">
        <f t="shared" si="96"/>
        <v>1435</v>
      </c>
      <c r="M175" s="71">
        <f t="shared" si="182"/>
        <v>3549.9999999999995</v>
      </c>
      <c r="N175" s="71">
        <f t="shared" si="183"/>
        <v>550</v>
      </c>
      <c r="O175" s="74">
        <f t="shared" si="184"/>
        <v>1520</v>
      </c>
      <c r="P175" s="71">
        <f t="shared" si="185"/>
        <v>3545.0000000000005</v>
      </c>
      <c r="Q175" s="71">
        <f t="shared" si="186"/>
        <v>2955</v>
      </c>
      <c r="R175" s="71">
        <f t="shared" si="187"/>
        <v>4576.68</v>
      </c>
      <c r="S175" s="71">
        <f t="shared" si="188"/>
        <v>7645</v>
      </c>
      <c r="T175" s="71">
        <f t="shared" si="189"/>
        <v>45423.32</v>
      </c>
      <c r="U175" s="102" t="s">
        <v>349</v>
      </c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</row>
    <row r="176" spans="1:192" s="2" customFormat="1" ht="30" customHeight="1" x14ac:dyDescent="0.25">
      <c r="A176" s="62">
        <v>170</v>
      </c>
      <c r="B176" s="17" t="s">
        <v>213</v>
      </c>
      <c r="C176" s="62" t="s">
        <v>279</v>
      </c>
      <c r="D176" s="17" t="s">
        <v>164</v>
      </c>
      <c r="E176" s="17" t="s">
        <v>96</v>
      </c>
      <c r="F176" s="62" t="s">
        <v>261</v>
      </c>
      <c r="G176" s="63" t="s">
        <v>262</v>
      </c>
      <c r="H176" s="63" t="s">
        <v>262</v>
      </c>
      <c r="I176" s="71">
        <v>42000</v>
      </c>
      <c r="J176" s="74">
        <v>724.92</v>
      </c>
      <c r="K176" s="71">
        <v>25</v>
      </c>
      <c r="L176" s="74">
        <f t="shared" si="96"/>
        <v>1205.4000000000001</v>
      </c>
      <c r="M176" s="71">
        <f t="shared" ref="M176:M177" si="190">I176*7.1%</f>
        <v>2981.9999999999995</v>
      </c>
      <c r="N176" s="71">
        <f t="shared" ref="N176:N177" si="191">I176*1.1%</f>
        <v>462.00000000000006</v>
      </c>
      <c r="O176" s="74">
        <f t="shared" ref="O176:O177" si="192">I176*3.04%</f>
        <v>1276.8</v>
      </c>
      <c r="P176" s="71">
        <f t="shared" ref="P176:P177" si="193">I176*7.09%</f>
        <v>2977.8</v>
      </c>
      <c r="Q176" s="71">
        <f t="shared" ref="Q176:Q177" si="194">+L176+O176</f>
        <v>2482.1999999999998</v>
      </c>
      <c r="R176" s="71">
        <f t="shared" ref="R176:R177" si="195">SUM(J176+K176+L176+O176)</f>
        <v>3232.12</v>
      </c>
      <c r="S176" s="71">
        <f t="shared" ref="S176:S177" si="196">SUM(M176+N176+P176)</f>
        <v>6421.7999999999993</v>
      </c>
      <c r="T176" s="71">
        <f t="shared" ref="T176:T177" si="197">I176-R176</f>
        <v>38767.879999999997</v>
      </c>
      <c r="U176" s="102" t="s">
        <v>349</v>
      </c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</row>
    <row r="177" spans="1:192" s="2" customFormat="1" ht="30" customHeight="1" x14ac:dyDescent="0.25">
      <c r="A177" s="62">
        <v>171</v>
      </c>
      <c r="B177" s="17" t="s">
        <v>384</v>
      </c>
      <c r="C177" s="62" t="s">
        <v>278</v>
      </c>
      <c r="D177" s="17" t="s">
        <v>164</v>
      </c>
      <c r="E177" s="17" t="s">
        <v>210</v>
      </c>
      <c r="F177" s="62" t="s">
        <v>261</v>
      </c>
      <c r="G177" s="63" t="s">
        <v>262</v>
      </c>
      <c r="H177" s="63" t="s">
        <v>262</v>
      </c>
      <c r="I177" s="71">
        <v>40000</v>
      </c>
      <c r="J177" s="74">
        <v>442.65</v>
      </c>
      <c r="K177" s="71">
        <v>25</v>
      </c>
      <c r="L177" s="74">
        <f t="shared" si="96"/>
        <v>1148</v>
      </c>
      <c r="M177" s="71">
        <f t="shared" si="190"/>
        <v>2839.9999999999995</v>
      </c>
      <c r="N177" s="71">
        <f t="shared" si="191"/>
        <v>440.00000000000006</v>
      </c>
      <c r="O177" s="74">
        <f t="shared" si="192"/>
        <v>1216</v>
      </c>
      <c r="P177" s="71">
        <f t="shared" si="193"/>
        <v>2836</v>
      </c>
      <c r="Q177" s="71">
        <f t="shared" si="194"/>
        <v>2364</v>
      </c>
      <c r="R177" s="71">
        <f t="shared" si="195"/>
        <v>2831.65</v>
      </c>
      <c r="S177" s="71">
        <f t="shared" si="196"/>
        <v>6116</v>
      </c>
      <c r="T177" s="71">
        <f t="shared" si="197"/>
        <v>37168.35</v>
      </c>
      <c r="U177" s="102" t="s">
        <v>349</v>
      </c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</row>
    <row r="178" spans="1:192" s="2" customFormat="1" ht="30" customHeight="1" x14ac:dyDescent="0.25">
      <c r="A178" s="62">
        <v>172</v>
      </c>
      <c r="B178" s="17" t="s">
        <v>110</v>
      </c>
      <c r="C178" s="62" t="s">
        <v>278</v>
      </c>
      <c r="D178" s="17" t="s">
        <v>109</v>
      </c>
      <c r="E178" s="17" t="s">
        <v>99</v>
      </c>
      <c r="F178" s="62" t="s">
        <v>261</v>
      </c>
      <c r="G178" s="63" t="s">
        <v>262</v>
      </c>
      <c r="H178" s="63" t="s">
        <v>262</v>
      </c>
      <c r="I178" s="71">
        <v>45000</v>
      </c>
      <c r="J178" s="74">
        <v>1148.33</v>
      </c>
      <c r="K178" s="71">
        <v>25</v>
      </c>
      <c r="L178" s="74">
        <f t="shared" si="96"/>
        <v>1291.5</v>
      </c>
      <c r="M178" s="71">
        <f t="shared" ref="M178:M185" si="198">I178*7.1%</f>
        <v>3194.9999999999995</v>
      </c>
      <c r="N178" s="71">
        <f t="shared" ref="N178:N185" si="199">I178*1.1%</f>
        <v>495.00000000000006</v>
      </c>
      <c r="O178" s="74">
        <f t="shared" ref="O178:O185" si="200">I178*3.04%</f>
        <v>1368</v>
      </c>
      <c r="P178" s="71">
        <f t="shared" ref="P178:P185" si="201">I178*7.09%</f>
        <v>3190.5</v>
      </c>
      <c r="Q178" s="71">
        <f t="shared" ref="Q178:Q185" si="202">+L178+O178</f>
        <v>2659.5</v>
      </c>
      <c r="R178" s="71">
        <f t="shared" ref="R178:R185" si="203">SUM(J178+K178+L178+O178)</f>
        <v>3832.83</v>
      </c>
      <c r="S178" s="71">
        <f t="shared" ref="S178:S185" si="204">SUM(M178+N178+P178)</f>
        <v>6880.5</v>
      </c>
      <c r="T178" s="71">
        <f t="shared" ref="T178:T185" si="205">I178-R178</f>
        <v>41167.17</v>
      </c>
      <c r="U178" s="102" t="s">
        <v>349</v>
      </c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</row>
    <row r="179" spans="1:192" s="2" customFormat="1" ht="30" customHeight="1" x14ac:dyDescent="0.25">
      <c r="A179" s="62">
        <v>173</v>
      </c>
      <c r="B179" s="17" t="s">
        <v>112</v>
      </c>
      <c r="C179" s="62" t="s">
        <v>278</v>
      </c>
      <c r="D179" s="17" t="s">
        <v>111</v>
      </c>
      <c r="E179" s="17" t="s">
        <v>1</v>
      </c>
      <c r="F179" s="62" t="s">
        <v>261</v>
      </c>
      <c r="G179" s="63" t="s">
        <v>262</v>
      </c>
      <c r="H179" s="63" t="s">
        <v>262</v>
      </c>
      <c r="I179" s="71">
        <v>50000</v>
      </c>
      <c r="J179" s="74">
        <v>1854</v>
      </c>
      <c r="K179" s="71">
        <v>25</v>
      </c>
      <c r="L179" s="74">
        <f t="shared" si="96"/>
        <v>1435</v>
      </c>
      <c r="M179" s="71">
        <f t="shared" si="198"/>
        <v>3549.9999999999995</v>
      </c>
      <c r="N179" s="71">
        <f t="shared" si="199"/>
        <v>550</v>
      </c>
      <c r="O179" s="74">
        <f t="shared" si="200"/>
        <v>1520</v>
      </c>
      <c r="P179" s="71">
        <f t="shared" si="201"/>
        <v>3545.0000000000005</v>
      </c>
      <c r="Q179" s="71">
        <f t="shared" si="202"/>
        <v>2955</v>
      </c>
      <c r="R179" s="71">
        <f t="shared" si="203"/>
        <v>4834</v>
      </c>
      <c r="S179" s="71">
        <f t="shared" si="204"/>
        <v>7645</v>
      </c>
      <c r="T179" s="71">
        <f t="shared" si="205"/>
        <v>45166</v>
      </c>
      <c r="U179" s="102" t="s">
        <v>349</v>
      </c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</row>
    <row r="180" spans="1:192" s="2" customFormat="1" ht="30" customHeight="1" x14ac:dyDescent="0.25">
      <c r="A180" s="62">
        <v>174</v>
      </c>
      <c r="B180" s="17" t="s">
        <v>114</v>
      </c>
      <c r="C180" s="62" t="s">
        <v>279</v>
      </c>
      <c r="D180" s="17" t="s">
        <v>111</v>
      </c>
      <c r="E180" s="17" t="s">
        <v>1</v>
      </c>
      <c r="F180" s="62" t="s">
        <v>261</v>
      </c>
      <c r="G180" s="63" t="s">
        <v>262</v>
      </c>
      <c r="H180" s="63" t="s">
        <v>262</v>
      </c>
      <c r="I180" s="71">
        <v>50000</v>
      </c>
      <c r="J180" s="74">
        <v>1854</v>
      </c>
      <c r="K180" s="71">
        <v>25</v>
      </c>
      <c r="L180" s="74">
        <f t="shared" si="96"/>
        <v>1435</v>
      </c>
      <c r="M180" s="71">
        <f>I180*7.1%</f>
        <v>3549.9999999999995</v>
      </c>
      <c r="N180" s="71">
        <f>I180*1.1%</f>
        <v>550</v>
      </c>
      <c r="O180" s="74">
        <f>I180*3.04%</f>
        <v>1520</v>
      </c>
      <c r="P180" s="71">
        <f>I180*7.09%</f>
        <v>3545.0000000000005</v>
      </c>
      <c r="Q180" s="71">
        <f>+L180+O180</f>
        <v>2955</v>
      </c>
      <c r="R180" s="71">
        <f>SUM(J180+K180+L180+O180)</f>
        <v>4834</v>
      </c>
      <c r="S180" s="71">
        <f>SUM(M180+N180+P180)</f>
        <v>7645</v>
      </c>
      <c r="T180" s="71">
        <f>I180-R180</f>
        <v>45166</v>
      </c>
      <c r="U180" s="102" t="s">
        <v>349</v>
      </c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</row>
    <row r="181" spans="1:192" s="2" customFormat="1" ht="30" customHeight="1" x14ac:dyDescent="0.25">
      <c r="A181" s="62">
        <v>175</v>
      </c>
      <c r="B181" s="17" t="s">
        <v>113</v>
      </c>
      <c r="C181" s="62" t="s">
        <v>279</v>
      </c>
      <c r="D181" s="17" t="s">
        <v>111</v>
      </c>
      <c r="E181" s="17" t="s">
        <v>99</v>
      </c>
      <c r="F181" s="62" t="s">
        <v>261</v>
      </c>
      <c r="G181" s="63" t="s">
        <v>262</v>
      </c>
      <c r="H181" s="63" t="s">
        <v>262</v>
      </c>
      <c r="I181" s="71">
        <v>45000</v>
      </c>
      <c r="J181" s="74">
        <v>891.01</v>
      </c>
      <c r="K181" s="71">
        <v>25</v>
      </c>
      <c r="L181" s="74">
        <f t="shared" si="96"/>
        <v>1291.5</v>
      </c>
      <c r="M181" s="71">
        <f t="shared" si="198"/>
        <v>3194.9999999999995</v>
      </c>
      <c r="N181" s="71">
        <f t="shared" si="199"/>
        <v>495.00000000000006</v>
      </c>
      <c r="O181" s="74">
        <f t="shared" si="200"/>
        <v>1368</v>
      </c>
      <c r="P181" s="71">
        <f t="shared" si="201"/>
        <v>3190.5</v>
      </c>
      <c r="Q181" s="71">
        <f t="shared" si="202"/>
        <v>2659.5</v>
      </c>
      <c r="R181" s="71">
        <f t="shared" si="203"/>
        <v>3575.51</v>
      </c>
      <c r="S181" s="71">
        <f t="shared" si="204"/>
        <v>6880.5</v>
      </c>
      <c r="T181" s="71">
        <f t="shared" si="205"/>
        <v>41424.49</v>
      </c>
      <c r="U181" s="102" t="s">
        <v>349</v>
      </c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9"/>
      <c r="FZ181" s="19"/>
      <c r="GA181" s="19"/>
      <c r="GB181" s="19"/>
      <c r="GC181" s="19"/>
      <c r="GD181" s="19"/>
      <c r="GE181" s="19"/>
      <c r="GF181" s="19"/>
      <c r="GG181" s="19"/>
      <c r="GH181" s="19"/>
      <c r="GI181" s="19"/>
    </row>
    <row r="182" spans="1:192" s="2" customFormat="1" ht="30" customHeight="1" x14ac:dyDescent="0.25">
      <c r="A182" s="62">
        <v>176</v>
      </c>
      <c r="B182" s="17" t="s">
        <v>283</v>
      </c>
      <c r="C182" s="62" t="s">
        <v>278</v>
      </c>
      <c r="D182" s="17" t="s">
        <v>111</v>
      </c>
      <c r="E182" s="17" t="s">
        <v>96</v>
      </c>
      <c r="F182" s="62" t="s">
        <v>261</v>
      </c>
      <c r="G182" s="63" t="s">
        <v>262</v>
      </c>
      <c r="H182" s="63" t="s">
        <v>262</v>
      </c>
      <c r="I182" s="71">
        <v>40000</v>
      </c>
      <c r="J182" s="74">
        <v>442.65</v>
      </c>
      <c r="K182" s="71">
        <v>25</v>
      </c>
      <c r="L182" s="74">
        <f t="shared" si="96"/>
        <v>1148</v>
      </c>
      <c r="M182" s="71">
        <f t="shared" si="198"/>
        <v>2839.9999999999995</v>
      </c>
      <c r="N182" s="71">
        <f t="shared" si="199"/>
        <v>440.00000000000006</v>
      </c>
      <c r="O182" s="74">
        <f t="shared" si="200"/>
        <v>1216</v>
      </c>
      <c r="P182" s="71">
        <f t="shared" si="201"/>
        <v>2836</v>
      </c>
      <c r="Q182" s="71">
        <f t="shared" si="202"/>
        <v>2364</v>
      </c>
      <c r="R182" s="71">
        <f t="shared" si="203"/>
        <v>2831.65</v>
      </c>
      <c r="S182" s="71">
        <f t="shared" si="204"/>
        <v>6116</v>
      </c>
      <c r="T182" s="71">
        <f t="shared" si="205"/>
        <v>37168.35</v>
      </c>
      <c r="U182" s="102" t="s">
        <v>349</v>
      </c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</row>
    <row r="183" spans="1:192" s="14" customFormat="1" ht="30" customHeight="1" x14ac:dyDescent="0.25">
      <c r="A183" s="62">
        <v>177</v>
      </c>
      <c r="B183" s="17" t="s">
        <v>272</v>
      </c>
      <c r="C183" s="62" t="s">
        <v>279</v>
      </c>
      <c r="D183" s="17" t="s">
        <v>273</v>
      </c>
      <c r="E183" s="17" t="s">
        <v>96</v>
      </c>
      <c r="F183" s="62" t="s">
        <v>261</v>
      </c>
      <c r="G183" s="63" t="s">
        <v>262</v>
      </c>
      <c r="H183" s="63" t="s">
        <v>262</v>
      </c>
      <c r="I183" s="71">
        <v>42000</v>
      </c>
      <c r="J183" s="74">
        <v>724.92</v>
      </c>
      <c r="K183" s="71">
        <v>25</v>
      </c>
      <c r="L183" s="74">
        <f t="shared" si="96"/>
        <v>1205.4000000000001</v>
      </c>
      <c r="M183" s="71">
        <f>I183*7.1%</f>
        <v>2981.9999999999995</v>
      </c>
      <c r="N183" s="71">
        <f>I183*1.1%</f>
        <v>462.00000000000006</v>
      </c>
      <c r="O183" s="74">
        <f>I183*3.04%</f>
        <v>1276.8</v>
      </c>
      <c r="P183" s="71">
        <f>I183*7.09%</f>
        <v>2977.8</v>
      </c>
      <c r="Q183" s="71">
        <f>+L183+O183</f>
        <v>2482.1999999999998</v>
      </c>
      <c r="R183" s="71">
        <f>SUM(J183+K183+L183+O183)</f>
        <v>3232.12</v>
      </c>
      <c r="S183" s="71">
        <f>SUM(M183+N183+P183)</f>
        <v>6421.7999999999993</v>
      </c>
      <c r="T183" s="71">
        <f>I183-R183</f>
        <v>38767.879999999997</v>
      </c>
      <c r="U183" s="102" t="s">
        <v>349</v>
      </c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05"/>
    </row>
    <row r="184" spans="1:192" s="2" customFormat="1" ht="30" customHeight="1" x14ac:dyDescent="0.25">
      <c r="A184" s="62">
        <v>178</v>
      </c>
      <c r="B184" s="17" t="s">
        <v>182</v>
      </c>
      <c r="C184" s="62" t="s">
        <v>278</v>
      </c>
      <c r="D184" s="18" t="s">
        <v>183</v>
      </c>
      <c r="E184" s="17" t="s">
        <v>44</v>
      </c>
      <c r="F184" s="62" t="s">
        <v>261</v>
      </c>
      <c r="G184" s="63" t="s">
        <v>262</v>
      </c>
      <c r="H184" s="63" t="s">
        <v>262</v>
      </c>
      <c r="I184" s="71">
        <v>41000</v>
      </c>
      <c r="J184" s="74">
        <v>583.79</v>
      </c>
      <c r="K184" s="71">
        <v>25</v>
      </c>
      <c r="L184" s="74">
        <f t="shared" si="96"/>
        <v>1176.7</v>
      </c>
      <c r="M184" s="71">
        <f t="shared" si="198"/>
        <v>2910.9999999999995</v>
      </c>
      <c r="N184" s="71">
        <f t="shared" si="199"/>
        <v>451.00000000000006</v>
      </c>
      <c r="O184" s="74">
        <f t="shared" si="200"/>
        <v>1246.4000000000001</v>
      </c>
      <c r="P184" s="71">
        <f t="shared" si="201"/>
        <v>2906.9</v>
      </c>
      <c r="Q184" s="71">
        <f t="shared" si="202"/>
        <v>2423.1000000000004</v>
      </c>
      <c r="R184" s="71">
        <f t="shared" si="203"/>
        <v>3031.8900000000003</v>
      </c>
      <c r="S184" s="71">
        <f t="shared" si="204"/>
        <v>6268.9</v>
      </c>
      <c r="T184" s="71">
        <f t="shared" si="205"/>
        <v>37968.11</v>
      </c>
      <c r="U184" s="102" t="s">
        <v>349</v>
      </c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</row>
    <row r="185" spans="1:192" s="2" customFormat="1" ht="30" customHeight="1" x14ac:dyDescent="0.25">
      <c r="A185" s="62">
        <v>179</v>
      </c>
      <c r="B185" s="17" t="s">
        <v>255</v>
      </c>
      <c r="C185" s="62" t="s">
        <v>278</v>
      </c>
      <c r="D185" s="18" t="s">
        <v>183</v>
      </c>
      <c r="E185" s="17" t="s">
        <v>96</v>
      </c>
      <c r="F185" s="62" t="s">
        <v>261</v>
      </c>
      <c r="G185" s="63" t="s">
        <v>262</v>
      </c>
      <c r="H185" s="63" t="s">
        <v>262</v>
      </c>
      <c r="I185" s="71">
        <v>42000</v>
      </c>
      <c r="J185" s="74">
        <v>724.92</v>
      </c>
      <c r="K185" s="71">
        <v>25</v>
      </c>
      <c r="L185" s="74">
        <f t="shared" si="96"/>
        <v>1205.4000000000001</v>
      </c>
      <c r="M185" s="71">
        <f t="shared" si="198"/>
        <v>2981.9999999999995</v>
      </c>
      <c r="N185" s="71">
        <f t="shared" si="199"/>
        <v>462.00000000000006</v>
      </c>
      <c r="O185" s="74">
        <f t="shared" si="200"/>
        <v>1276.8</v>
      </c>
      <c r="P185" s="71">
        <f t="shared" si="201"/>
        <v>2977.8</v>
      </c>
      <c r="Q185" s="71">
        <f t="shared" si="202"/>
        <v>2482.1999999999998</v>
      </c>
      <c r="R185" s="71">
        <f t="shared" si="203"/>
        <v>3232.12</v>
      </c>
      <c r="S185" s="71">
        <f t="shared" si="204"/>
        <v>6421.7999999999993</v>
      </c>
      <c r="T185" s="71">
        <f t="shared" si="205"/>
        <v>38767.879999999997</v>
      </c>
      <c r="U185" s="102" t="s">
        <v>349</v>
      </c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</row>
    <row r="186" spans="1:192" s="2" customFormat="1" ht="30" customHeight="1" x14ac:dyDescent="0.25">
      <c r="A186" s="62">
        <v>180</v>
      </c>
      <c r="B186" s="17" t="s">
        <v>214</v>
      </c>
      <c r="C186" s="62" t="s">
        <v>279</v>
      </c>
      <c r="D186" s="17" t="s">
        <v>215</v>
      </c>
      <c r="E186" s="17" t="s">
        <v>198</v>
      </c>
      <c r="F186" s="62" t="s">
        <v>261</v>
      </c>
      <c r="G186" s="63" t="s">
        <v>262</v>
      </c>
      <c r="H186" s="63" t="s">
        <v>262</v>
      </c>
      <c r="I186" s="71">
        <v>60000</v>
      </c>
      <c r="J186" s="74">
        <v>3486.68</v>
      </c>
      <c r="K186" s="71">
        <v>25</v>
      </c>
      <c r="L186" s="74">
        <f t="shared" si="96"/>
        <v>1722</v>
      </c>
      <c r="M186" s="71">
        <f t="shared" ref="M186:M188" si="206">I186*7.1%</f>
        <v>4260</v>
      </c>
      <c r="N186" s="71">
        <f t="shared" ref="N186:N188" si="207">I186*1.1%</f>
        <v>660.00000000000011</v>
      </c>
      <c r="O186" s="74">
        <f t="shared" ref="O186:O188" si="208">I186*3.04%</f>
        <v>1824</v>
      </c>
      <c r="P186" s="71">
        <f t="shared" ref="P186:P188" si="209">I186*7.09%</f>
        <v>4254</v>
      </c>
      <c r="Q186" s="71">
        <f t="shared" ref="Q186:Q188" si="210">+L186+O186</f>
        <v>3546</v>
      </c>
      <c r="R186" s="71">
        <f t="shared" ref="R186:R188" si="211">SUM(J186+K186+L186+O186)</f>
        <v>7057.68</v>
      </c>
      <c r="S186" s="71">
        <f t="shared" ref="S186:S188" si="212">SUM(M186+N186+P186)</f>
        <v>9174</v>
      </c>
      <c r="T186" s="71">
        <f t="shared" ref="T186:T188" si="213">I186-R186</f>
        <v>52942.32</v>
      </c>
      <c r="U186" s="102" t="s">
        <v>349</v>
      </c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</row>
    <row r="187" spans="1:192" s="2" customFormat="1" ht="30" customHeight="1" x14ac:dyDescent="0.25">
      <c r="A187" s="62">
        <v>181</v>
      </c>
      <c r="B187" s="17" t="s">
        <v>216</v>
      </c>
      <c r="C187" s="62" t="s">
        <v>278</v>
      </c>
      <c r="D187" s="17" t="s">
        <v>215</v>
      </c>
      <c r="E187" s="17" t="s">
        <v>96</v>
      </c>
      <c r="F187" s="62" t="s">
        <v>261</v>
      </c>
      <c r="G187" s="63" t="s">
        <v>262</v>
      </c>
      <c r="H187" s="63" t="s">
        <v>262</v>
      </c>
      <c r="I187" s="71">
        <v>42000</v>
      </c>
      <c r="J187" s="74">
        <v>724.92</v>
      </c>
      <c r="K187" s="71">
        <v>25</v>
      </c>
      <c r="L187" s="74">
        <f t="shared" si="96"/>
        <v>1205.4000000000001</v>
      </c>
      <c r="M187" s="71">
        <f t="shared" si="206"/>
        <v>2981.9999999999995</v>
      </c>
      <c r="N187" s="71">
        <f t="shared" si="207"/>
        <v>462.00000000000006</v>
      </c>
      <c r="O187" s="74">
        <f t="shared" si="208"/>
        <v>1276.8</v>
      </c>
      <c r="P187" s="71">
        <f t="shared" si="209"/>
        <v>2977.8</v>
      </c>
      <c r="Q187" s="71">
        <f t="shared" si="210"/>
        <v>2482.1999999999998</v>
      </c>
      <c r="R187" s="71">
        <f t="shared" si="211"/>
        <v>3232.12</v>
      </c>
      <c r="S187" s="71">
        <f t="shared" si="212"/>
        <v>6421.7999999999993</v>
      </c>
      <c r="T187" s="71">
        <f t="shared" si="213"/>
        <v>38767.879999999997</v>
      </c>
      <c r="U187" s="102" t="s">
        <v>349</v>
      </c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</row>
    <row r="188" spans="1:192" s="2" customFormat="1" ht="30" customHeight="1" x14ac:dyDescent="0.25">
      <c r="A188" s="62">
        <v>182</v>
      </c>
      <c r="B188" s="17" t="s">
        <v>328</v>
      </c>
      <c r="C188" s="62" t="s">
        <v>278</v>
      </c>
      <c r="D188" s="17" t="s">
        <v>215</v>
      </c>
      <c r="E188" s="17" t="s">
        <v>71</v>
      </c>
      <c r="F188" s="62" t="s">
        <v>261</v>
      </c>
      <c r="G188" s="63" t="s">
        <v>262</v>
      </c>
      <c r="H188" s="63" t="s">
        <v>262</v>
      </c>
      <c r="I188" s="71">
        <v>61000</v>
      </c>
      <c r="J188" s="74">
        <v>3674.86</v>
      </c>
      <c r="K188" s="71">
        <v>25</v>
      </c>
      <c r="L188" s="74">
        <f t="shared" si="96"/>
        <v>1750.7</v>
      </c>
      <c r="M188" s="71">
        <f t="shared" si="206"/>
        <v>4331</v>
      </c>
      <c r="N188" s="71">
        <f t="shared" si="207"/>
        <v>671.00000000000011</v>
      </c>
      <c r="O188" s="74">
        <f t="shared" si="208"/>
        <v>1854.4</v>
      </c>
      <c r="P188" s="71">
        <f t="shared" si="209"/>
        <v>4324.9000000000005</v>
      </c>
      <c r="Q188" s="71">
        <f t="shared" si="210"/>
        <v>3605.1000000000004</v>
      </c>
      <c r="R188" s="71">
        <f t="shared" si="211"/>
        <v>7304.9600000000009</v>
      </c>
      <c r="S188" s="71">
        <f t="shared" si="212"/>
        <v>9326.9000000000015</v>
      </c>
      <c r="T188" s="71">
        <f t="shared" si="213"/>
        <v>53695.040000000001</v>
      </c>
      <c r="U188" s="102" t="s">
        <v>349</v>
      </c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</row>
    <row r="189" spans="1:192" s="2" customFormat="1" ht="30" customHeight="1" x14ac:dyDescent="0.25">
      <c r="A189" s="62">
        <v>183</v>
      </c>
      <c r="B189" s="17" t="s">
        <v>166</v>
      </c>
      <c r="C189" s="62" t="s">
        <v>278</v>
      </c>
      <c r="D189" s="17" t="s">
        <v>165</v>
      </c>
      <c r="E189" s="17" t="s">
        <v>1</v>
      </c>
      <c r="F189" s="62" t="s">
        <v>261</v>
      </c>
      <c r="G189" s="63" t="s">
        <v>262</v>
      </c>
      <c r="H189" s="63" t="s">
        <v>262</v>
      </c>
      <c r="I189" s="71">
        <v>50000</v>
      </c>
      <c r="J189" s="74">
        <v>1854</v>
      </c>
      <c r="K189" s="71">
        <v>25</v>
      </c>
      <c r="L189" s="74">
        <f t="shared" si="96"/>
        <v>1435</v>
      </c>
      <c r="M189" s="71">
        <f>I189*7.1%</f>
        <v>3549.9999999999995</v>
      </c>
      <c r="N189" s="71">
        <f>I189*1.1%</f>
        <v>550</v>
      </c>
      <c r="O189" s="74">
        <f>I189*3.04%</f>
        <v>1520</v>
      </c>
      <c r="P189" s="71">
        <f>I189*7.09%</f>
        <v>3545.0000000000005</v>
      </c>
      <c r="Q189" s="71">
        <f>+L189+O189</f>
        <v>2955</v>
      </c>
      <c r="R189" s="71">
        <f>SUM(J189+K189+L189+O189)</f>
        <v>4834</v>
      </c>
      <c r="S189" s="71">
        <f>SUM(M189+N189+P189)</f>
        <v>7645</v>
      </c>
      <c r="T189" s="71">
        <f>I189-R189</f>
        <v>45166</v>
      </c>
      <c r="U189" s="102" t="s">
        <v>349</v>
      </c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</row>
    <row r="190" spans="1:192" s="2" customFormat="1" ht="30" customHeight="1" x14ac:dyDescent="0.25">
      <c r="A190" s="62">
        <v>184</v>
      </c>
      <c r="B190" s="17" t="s">
        <v>329</v>
      </c>
      <c r="C190" s="62" t="s">
        <v>279</v>
      </c>
      <c r="D190" s="17" t="s">
        <v>165</v>
      </c>
      <c r="E190" s="17" t="s">
        <v>96</v>
      </c>
      <c r="F190" s="62" t="s">
        <v>261</v>
      </c>
      <c r="G190" s="63" t="s">
        <v>262</v>
      </c>
      <c r="H190" s="63" t="s">
        <v>262</v>
      </c>
      <c r="I190" s="71">
        <v>40000</v>
      </c>
      <c r="J190" s="74">
        <v>185.33</v>
      </c>
      <c r="K190" s="71">
        <v>25</v>
      </c>
      <c r="L190" s="74">
        <f t="shared" si="96"/>
        <v>1148</v>
      </c>
      <c r="M190" s="71">
        <f>I190*7.1%</f>
        <v>2839.9999999999995</v>
      </c>
      <c r="N190" s="71">
        <f>I190*1.1%</f>
        <v>440.00000000000006</v>
      </c>
      <c r="O190" s="74">
        <f>I190*3.04%</f>
        <v>1216</v>
      </c>
      <c r="P190" s="71">
        <f>I190*7.09%</f>
        <v>2836</v>
      </c>
      <c r="Q190" s="71">
        <f>+L190+O190</f>
        <v>2364</v>
      </c>
      <c r="R190" s="71">
        <f>SUM(J190+K190+L190+O190)</f>
        <v>2574.33</v>
      </c>
      <c r="S190" s="71">
        <f>SUM(M190+N190+P190)</f>
        <v>6116</v>
      </c>
      <c r="T190" s="71">
        <f>I190-R190</f>
        <v>37425.67</v>
      </c>
      <c r="U190" s="102" t="s">
        <v>349</v>
      </c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</row>
    <row r="191" spans="1:192" s="2" customFormat="1" ht="30" customHeight="1" x14ac:dyDescent="0.25">
      <c r="A191" s="62">
        <v>185</v>
      </c>
      <c r="B191" s="17" t="s">
        <v>383</v>
      </c>
      <c r="C191" s="62" t="s">
        <v>278</v>
      </c>
      <c r="D191" s="17" t="s">
        <v>165</v>
      </c>
      <c r="E191" s="17" t="s">
        <v>210</v>
      </c>
      <c r="F191" s="62" t="s">
        <v>261</v>
      </c>
      <c r="G191" s="63" t="s">
        <v>262</v>
      </c>
      <c r="H191" s="63" t="s">
        <v>262</v>
      </c>
      <c r="I191" s="71">
        <v>40000</v>
      </c>
      <c r="J191" s="74">
        <v>442.65</v>
      </c>
      <c r="K191" s="71">
        <v>25</v>
      </c>
      <c r="L191" s="74">
        <f t="shared" si="96"/>
        <v>1148</v>
      </c>
      <c r="M191" s="71">
        <f>I191*7.1%</f>
        <v>2839.9999999999995</v>
      </c>
      <c r="N191" s="71">
        <f>I191*1.1%</f>
        <v>440.00000000000006</v>
      </c>
      <c r="O191" s="74">
        <f>I191*3.04%</f>
        <v>1216</v>
      </c>
      <c r="P191" s="71">
        <f>I191*7.09%</f>
        <v>2836</v>
      </c>
      <c r="Q191" s="71">
        <f>+L191+O191</f>
        <v>2364</v>
      </c>
      <c r="R191" s="71">
        <f>SUM(J191+K191+L191+O191)</f>
        <v>2831.65</v>
      </c>
      <c r="S191" s="71">
        <f>SUM(M191+N191+P191)</f>
        <v>6116</v>
      </c>
      <c r="T191" s="71">
        <f>I191-R191</f>
        <v>37168.35</v>
      </c>
      <c r="U191" s="102" t="s">
        <v>349</v>
      </c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</row>
    <row r="192" spans="1:192" s="2" customFormat="1" ht="30" customHeight="1" x14ac:dyDescent="0.25">
      <c r="A192" s="62">
        <v>186</v>
      </c>
      <c r="B192" s="17" t="s">
        <v>115</v>
      </c>
      <c r="C192" s="62" t="s">
        <v>278</v>
      </c>
      <c r="D192" s="17" t="s">
        <v>116</v>
      </c>
      <c r="E192" s="17" t="s">
        <v>1</v>
      </c>
      <c r="F192" s="62" t="s">
        <v>261</v>
      </c>
      <c r="G192" s="63" t="s">
        <v>262</v>
      </c>
      <c r="H192" s="63" t="s">
        <v>262</v>
      </c>
      <c r="I192" s="71">
        <v>50000</v>
      </c>
      <c r="J192" s="74">
        <v>1854</v>
      </c>
      <c r="K192" s="71">
        <v>25</v>
      </c>
      <c r="L192" s="74">
        <f t="shared" si="96"/>
        <v>1435</v>
      </c>
      <c r="M192" s="71">
        <f t="shared" ref="M192:M202" si="214">I192*7.1%</f>
        <v>3549.9999999999995</v>
      </c>
      <c r="N192" s="71">
        <f t="shared" ref="N192:N202" si="215">I192*1.1%</f>
        <v>550</v>
      </c>
      <c r="O192" s="74">
        <f t="shared" ref="O192:O202" si="216">I192*3.04%</f>
        <v>1520</v>
      </c>
      <c r="P192" s="71">
        <f t="shared" ref="P192:P202" si="217">I192*7.09%</f>
        <v>3545.0000000000005</v>
      </c>
      <c r="Q192" s="71">
        <f t="shared" ref="Q192:Q202" si="218">+L192+O192</f>
        <v>2955</v>
      </c>
      <c r="R192" s="71">
        <f t="shared" ref="R192:R204" si="219">SUM(J192+K192+L192+O192)</f>
        <v>4834</v>
      </c>
      <c r="S192" s="71">
        <f t="shared" ref="S192:S202" si="220">SUM(M192+N192+P192)</f>
        <v>7645</v>
      </c>
      <c r="T192" s="71">
        <f t="shared" ref="T192:T204" si="221">I192-R192</f>
        <v>45166</v>
      </c>
      <c r="U192" s="102" t="s">
        <v>349</v>
      </c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</row>
    <row r="193" spans="1:191" s="2" customFormat="1" ht="30" customHeight="1" x14ac:dyDescent="0.25">
      <c r="A193" s="62">
        <v>187</v>
      </c>
      <c r="B193" s="17" t="s">
        <v>167</v>
      </c>
      <c r="C193" s="62" t="s">
        <v>279</v>
      </c>
      <c r="D193" s="17" t="s">
        <v>168</v>
      </c>
      <c r="E193" s="17" t="s">
        <v>1</v>
      </c>
      <c r="F193" s="62" t="s">
        <v>261</v>
      </c>
      <c r="G193" s="63" t="s">
        <v>262</v>
      </c>
      <c r="H193" s="63" t="s">
        <v>262</v>
      </c>
      <c r="I193" s="71">
        <v>50000</v>
      </c>
      <c r="J193" s="74">
        <v>1854</v>
      </c>
      <c r="K193" s="71">
        <v>25</v>
      </c>
      <c r="L193" s="74">
        <f t="shared" si="96"/>
        <v>1435</v>
      </c>
      <c r="M193" s="71">
        <f t="shared" si="214"/>
        <v>3549.9999999999995</v>
      </c>
      <c r="N193" s="71">
        <f t="shared" si="215"/>
        <v>550</v>
      </c>
      <c r="O193" s="74">
        <f t="shared" si="216"/>
        <v>1520</v>
      </c>
      <c r="P193" s="71">
        <f t="shared" si="217"/>
        <v>3545.0000000000005</v>
      </c>
      <c r="Q193" s="71">
        <f t="shared" si="218"/>
        <v>2955</v>
      </c>
      <c r="R193" s="71">
        <f t="shared" si="219"/>
        <v>4834</v>
      </c>
      <c r="S193" s="71">
        <f t="shared" si="220"/>
        <v>7645</v>
      </c>
      <c r="T193" s="71">
        <f t="shared" si="221"/>
        <v>45166</v>
      </c>
      <c r="U193" s="102" t="s">
        <v>349</v>
      </c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9"/>
      <c r="FZ193" s="19"/>
      <c r="GA193" s="19"/>
      <c r="GB193" s="19"/>
      <c r="GC193" s="19"/>
      <c r="GD193" s="19"/>
      <c r="GE193" s="19"/>
      <c r="GF193" s="19"/>
      <c r="GG193" s="19"/>
      <c r="GH193" s="19"/>
      <c r="GI193" s="19"/>
    </row>
    <row r="194" spans="1:191" s="2" customFormat="1" ht="30" customHeight="1" x14ac:dyDescent="0.25">
      <c r="A194" s="62">
        <v>188</v>
      </c>
      <c r="B194" s="17" t="s">
        <v>256</v>
      </c>
      <c r="C194" s="62" t="s">
        <v>279</v>
      </c>
      <c r="D194" s="17" t="s">
        <v>168</v>
      </c>
      <c r="E194" s="17" t="s">
        <v>96</v>
      </c>
      <c r="F194" s="62" t="s">
        <v>261</v>
      </c>
      <c r="G194" s="63" t="s">
        <v>262</v>
      </c>
      <c r="H194" s="63" t="s">
        <v>262</v>
      </c>
      <c r="I194" s="71">
        <v>42000</v>
      </c>
      <c r="J194" s="74">
        <v>724.92</v>
      </c>
      <c r="K194" s="71">
        <v>25</v>
      </c>
      <c r="L194" s="74">
        <f t="shared" si="96"/>
        <v>1205.4000000000001</v>
      </c>
      <c r="M194" s="71">
        <f t="shared" si="214"/>
        <v>2981.9999999999995</v>
      </c>
      <c r="N194" s="71">
        <f t="shared" si="215"/>
        <v>462.00000000000006</v>
      </c>
      <c r="O194" s="74">
        <f t="shared" si="216"/>
        <v>1276.8</v>
      </c>
      <c r="P194" s="71">
        <f t="shared" si="217"/>
        <v>2977.8</v>
      </c>
      <c r="Q194" s="71">
        <f t="shared" si="218"/>
        <v>2482.1999999999998</v>
      </c>
      <c r="R194" s="71">
        <f t="shared" si="219"/>
        <v>3232.12</v>
      </c>
      <c r="S194" s="71">
        <f t="shared" si="220"/>
        <v>6421.7999999999993</v>
      </c>
      <c r="T194" s="71">
        <f t="shared" si="221"/>
        <v>38767.879999999997</v>
      </c>
      <c r="U194" s="102" t="s">
        <v>349</v>
      </c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9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</row>
    <row r="195" spans="1:191" s="2" customFormat="1" ht="30" customHeight="1" x14ac:dyDescent="0.25">
      <c r="A195" s="62">
        <v>189</v>
      </c>
      <c r="B195" s="17" t="s">
        <v>218</v>
      </c>
      <c r="C195" s="62" t="s">
        <v>278</v>
      </c>
      <c r="D195" s="17" t="s">
        <v>217</v>
      </c>
      <c r="E195" s="17" t="s">
        <v>96</v>
      </c>
      <c r="F195" s="62" t="s">
        <v>261</v>
      </c>
      <c r="G195" s="63" t="s">
        <v>262</v>
      </c>
      <c r="H195" s="63" t="s">
        <v>262</v>
      </c>
      <c r="I195" s="71">
        <v>42000</v>
      </c>
      <c r="J195" s="74">
        <v>724.92</v>
      </c>
      <c r="K195" s="71">
        <v>25</v>
      </c>
      <c r="L195" s="74">
        <f t="shared" si="96"/>
        <v>1205.4000000000001</v>
      </c>
      <c r="M195" s="71">
        <f t="shared" si="214"/>
        <v>2981.9999999999995</v>
      </c>
      <c r="N195" s="71">
        <f t="shared" si="215"/>
        <v>462.00000000000006</v>
      </c>
      <c r="O195" s="74">
        <f t="shared" si="216"/>
        <v>1276.8</v>
      </c>
      <c r="P195" s="71">
        <f t="shared" si="217"/>
        <v>2977.8</v>
      </c>
      <c r="Q195" s="71">
        <f t="shared" si="218"/>
        <v>2482.1999999999998</v>
      </c>
      <c r="R195" s="71">
        <f t="shared" si="219"/>
        <v>3232.12</v>
      </c>
      <c r="S195" s="71">
        <f t="shared" si="220"/>
        <v>6421.7999999999993</v>
      </c>
      <c r="T195" s="71">
        <f t="shared" si="221"/>
        <v>38767.879999999997</v>
      </c>
      <c r="U195" s="102" t="s">
        <v>349</v>
      </c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</row>
    <row r="196" spans="1:191" s="2" customFormat="1" ht="30" customHeight="1" x14ac:dyDescent="0.25">
      <c r="A196" s="62">
        <v>190</v>
      </c>
      <c r="B196" s="17" t="s">
        <v>169</v>
      </c>
      <c r="C196" s="62" t="s">
        <v>278</v>
      </c>
      <c r="D196" s="17" t="s">
        <v>170</v>
      </c>
      <c r="E196" s="17" t="s">
        <v>99</v>
      </c>
      <c r="F196" s="62" t="s">
        <v>261</v>
      </c>
      <c r="G196" s="63" t="s">
        <v>262</v>
      </c>
      <c r="H196" s="63" t="s">
        <v>262</v>
      </c>
      <c r="I196" s="71">
        <v>45000</v>
      </c>
      <c r="J196" s="74">
        <v>1148.33</v>
      </c>
      <c r="K196" s="71">
        <v>25</v>
      </c>
      <c r="L196" s="74">
        <f t="shared" si="96"/>
        <v>1291.5</v>
      </c>
      <c r="M196" s="71">
        <f t="shared" si="214"/>
        <v>3194.9999999999995</v>
      </c>
      <c r="N196" s="71">
        <f t="shared" si="215"/>
        <v>495.00000000000006</v>
      </c>
      <c r="O196" s="74">
        <f t="shared" si="216"/>
        <v>1368</v>
      </c>
      <c r="P196" s="71">
        <f t="shared" si="217"/>
        <v>3190.5</v>
      </c>
      <c r="Q196" s="71">
        <f t="shared" si="218"/>
        <v>2659.5</v>
      </c>
      <c r="R196" s="71">
        <f t="shared" si="219"/>
        <v>3832.83</v>
      </c>
      <c r="S196" s="71">
        <f t="shared" si="220"/>
        <v>6880.5</v>
      </c>
      <c r="T196" s="71">
        <f t="shared" si="221"/>
        <v>41167.17</v>
      </c>
      <c r="U196" s="102" t="s">
        <v>349</v>
      </c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</row>
    <row r="197" spans="1:191" s="2" customFormat="1" ht="30" customHeight="1" x14ac:dyDescent="0.25">
      <c r="A197" s="62">
        <v>191</v>
      </c>
      <c r="B197" s="17" t="s">
        <v>118</v>
      </c>
      <c r="C197" s="62" t="s">
        <v>278</v>
      </c>
      <c r="D197" s="17" t="s">
        <v>117</v>
      </c>
      <c r="E197" s="17" t="s">
        <v>99</v>
      </c>
      <c r="F197" s="62" t="s">
        <v>261</v>
      </c>
      <c r="G197" s="63" t="s">
        <v>262</v>
      </c>
      <c r="H197" s="63" t="s">
        <v>262</v>
      </c>
      <c r="I197" s="71">
        <v>45000</v>
      </c>
      <c r="J197" s="74">
        <v>1148.33</v>
      </c>
      <c r="K197" s="71">
        <v>25</v>
      </c>
      <c r="L197" s="74">
        <f t="shared" si="96"/>
        <v>1291.5</v>
      </c>
      <c r="M197" s="71">
        <f>I197*7.1%</f>
        <v>3194.9999999999995</v>
      </c>
      <c r="N197" s="71">
        <f>I197*1.1%</f>
        <v>495.00000000000006</v>
      </c>
      <c r="O197" s="74">
        <f>I197*3.04%</f>
        <v>1368</v>
      </c>
      <c r="P197" s="71">
        <f>I197*7.09%</f>
        <v>3190.5</v>
      </c>
      <c r="Q197" s="71">
        <f>+L197+O197</f>
        <v>2659.5</v>
      </c>
      <c r="R197" s="71">
        <f>SUM(J197+K197+L197+O197)</f>
        <v>3832.83</v>
      </c>
      <c r="S197" s="71">
        <f>SUM(M197+N197+P197)</f>
        <v>6880.5</v>
      </c>
      <c r="T197" s="71">
        <f>I197-R197</f>
        <v>41167.17</v>
      </c>
      <c r="U197" s="102" t="s">
        <v>349</v>
      </c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</row>
    <row r="198" spans="1:191" s="2" customFormat="1" ht="30" customHeight="1" x14ac:dyDescent="0.25">
      <c r="A198" s="62">
        <v>192</v>
      </c>
      <c r="B198" s="17" t="s">
        <v>219</v>
      </c>
      <c r="C198" s="62" t="s">
        <v>278</v>
      </c>
      <c r="D198" s="17" t="s">
        <v>117</v>
      </c>
      <c r="E198" s="17" t="s">
        <v>96</v>
      </c>
      <c r="F198" s="62" t="s">
        <v>261</v>
      </c>
      <c r="G198" s="63" t="s">
        <v>262</v>
      </c>
      <c r="H198" s="63" t="s">
        <v>262</v>
      </c>
      <c r="I198" s="71">
        <v>42000</v>
      </c>
      <c r="J198" s="74">
        <v>724.92</v>
      </c>
      <c r="K198" s="71">
        <v>25</v>
      </c>
      <c r="L198" s="74">
        <f t="shared" si="96"/>
        <v>1205.4000000000001</v>
      </c>
      <c r="M198" s="71">
        <f t="shared" si="214"/>
        <v>2981.9999999999995</v>
      </c>
      <c r="N198" s="71">
        <f t="shared" si="215"/>
        <v>462.00000000000006</v>
      </c>
      <c r="O198" s="74">
        <f t="shared" si="216"/>
        <v>1276.8</v>
      </c>
      <c r="P198" s="71">
        <f t="shared" si="217"/>
        <v>2977.8</v>
      </c>
      <c r="Q198" s="71">
        <f t="shared" si="218"/>
        <v>2482.1999999999998</v>
      </c>
      <c r="R198" s="71">
        <f t="shared" si="219"/>
        <v>3232.12</v>
      </c>
      <c r="S198" s="71">
        <f t="shared" si="220"/>
        <v>6421.7999999999993</v>
      </c>
      <c r="T198" s="71">
        <f t="shared" si="221"/>
        <v>38767.879999999997</v>
      </c>
      <c r="U198" s="102" t="s">
        <v>349</v>
      </c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</row>
    <row r="199" spans="1:191" s="26" customFormat="1" ht="30" customHeight="1" x14ac:dyDescent="0.25">
      <c r="A199" s="62">
        <v>193</v>
      </c>
      <c r="B199" s="17" t="s">
        <v>411</v>
      </c>
      <c r="C199" s="62" t="s">
        <v>279</v>
      </c>
      <c r="D199" s="17" t="s">
        <v>117</v>
      </c>
      <c r="E199" s="17" t="s">
        <v>99</v>
      </c>
      <c r="F199" s="62" t="s">
        <v>261</v>
      </c>
      <c r="G199" s="63" t="s">
        <v>262</v>
      </c>
      <c r="H199" s="63" t="s">
        <v>262</v>
      </c>
      <c r="I199" s="71">
        <v>40000</v>
      </c>
      <c r="J199" s="74">
        <v>442.65</v>
      </c>
      <c r="K199" s="71">
        <v>25</v>
      </c>
      <c r="L199" s="74">
        <f t="shared" si="96"/>
        <v>1148</v>
      </c>
      <c r="M199" s="71">
        <f t="shared" si="214"/>
        <v>2839.9999999999995</v>
      </c>
      <c r="N199" s="71">
        <f t="shared" si="215"/>
        <v>440.00000000000006</v>
      </c>
      <c r="O199" s="74">
        <f t="shared" si="216"/>
        <v>1216</v>
      </c>
      <c r="P199" s="71">
        <f t="shared" si="217"/>
        <v>2836</v>
      </c>
      <c r="Q199" s="71">
        <f t="shared" si="218"/>
        <v>2364</v>
      </c>
      <c r="R199" s="71">
        <f t="shared" si="219"/>
        <v>2831.65</v>
      </c>
      <c r="S199" s="71">
        <f t="shared" si="220"/>
        <v>6116</v>
      </c>
      <c r="T199" s="71">
        <f t="shared" si="221"/>
        <v>37168.35</v>
      </c>
      <c r="U199" s="102" t="s">
        <v>349</v>
      </c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</row>
    <row r="200" spans="1:191" s="2" customFormat="1" ht="30" customHeight="1" x14ac:dyDescent="0.25">
      <c r="A200" s="62">
        <v>194</v>
      </c>
      <c r="B200" s="17" t="s">
        <v>120</v>
      </c>
      <c r="C200" s="62" t="s">
        <v>279</v>
      </c>
      <c r="D200" s="17" t="s">
        <v>119</v>
      </c>
      <c r="E200" s="17" t="s">
        <v>1</v>
      </c>
      <c r="F200" s="62" t="s">
        <v>261</v>
      </c>
      <c r="G200" s="63" t="s">
        <v>262</v>
      </c>
      <c r="H200" s="63" t="s">
        <v>262</v>
      </c>
      <c r="I200" s="71">
        <v>50000</v>
      </c>
      <c r="J200" s="74">
        <v>1854</v>
      </c>
      <c r="K200" s="71">
        <v>25</v>
      </c>
      <c r="L200" s="74">
        <f t="shared" ref="L200:L260" si="222">I200*2.87%</f>
        <v>1435</v>
      </c>
      <c r="M200" s="71">
        <f t="shared" si="214"/>
        <v>3549.9999999999995</v>
      </c>
      <c r="N200" s="71">
        <f t="shared" si="215"/>
        <v>550</v>
      </c>
      <c r="O200" s="74">
        <f t="shared" si="216"/>
        <v>1520</v>
      </c>
      <c r="P200" s="71">
        <f t="shared" si="217"/>
        <v>3545.0000000000005</v>
      </c>
      <c r="Q200" s="71">
        <f t="shared" si="218"/>
        <v>2955</v>
      </c>
      <c r="R200" s="71">
        <f t="shared" si="219"/>
        <v>4834</v>
      </c>
      <c r="S200" s="71">
        <f t="shared" si="220"/>
        <v>7645</v>
      </c>
      <c r="T200" s="71">
        <f t="shared" si="221"/>
        <v>45166</v>
      </c>
      <c r="U200" s="102" t="s">
        <v>349</v>
      </c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</row>
    <row r="201" spans="1:191" s="2" customFormat="1" ht="30" customHeight="1" x14ac:dyDescent="0.25">
      <c r="A201" s="62">
        <v>195</v>
      </c>
      <c r="B201" s="17" t="s">
        <v>220</v>
      </c>
      <c r="C201" s="62" t="s">
        <v>278</v>
      </c>
      <c r="D201" s="17" t="s">
        <v>119</v>
      </c>
      <c r="E201" s="17" t="s">
        <v>96</v>
      </c>
      <c r="F201" s="62" t="s">
        <v>261</v>
      </c>
      <c r="G201" s="63" t="s">
        <v>262</v>
      </c>
      <c r="H201" s="63" t="s">
        <v>262</v>
      </c>
      <c r="I201" s="71">
        <v>42000</v>
      </c>
      <c r="J201" s="74">
        <v>724.92</v>
      </c>
      <c r="K201" s="71">
        <v>25</v>
      </c>
      <c r="L201" s="74">
        <f t="shared" si="222"/>
        <v>1205.4000000000001</v>
      </c>
      <c r="M201" s="71">
        <f t="shared" si="214"/>
        <v>2981.9999999999995</v>
      </c>
      <c r="N201" s="71">
        <f t="shared" si="215"/>
        <v>462.00000000000006</v>
      </c>
      <c r="O201" s="74">
        <f t="shared" si="216"/>
        <v>1276.8</v>
      </c>
      <c r="P201" s="71">
        <f t="shared" si="217"/>
        <v>2977.8</v>
      </c>
      <c r="Q201" s="71">
        <f t="shared" si="218"/>
        <v>2482.1999999999998</v>
      </c>
      <c r="R201" s="71">
        <f t="shared" si="219"/>
        <v>3232.12</v>
      </c>
      <c r="S201" s="71">
        <f t="shared" si="220"/>
        <v>6421.7999999999993</v>
      </c>
      <c r="T201" s="71">
        <f t="shared" si="221"/>
        <v>38767.879999999997</v>
      </c>
      <c r="U201" s="102" t="s">
        <v>349</v>
      </c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</row>
    <row r="202" spans="1:191" s="2" customFormat="1" ht="30" customHeight="1" x14ac:dyDescent="0.25">
      <c r="A202" s="62">
        <v>196</v>
      </c>
      <c r="B202" s="17" t="s">
        <v>257</v>
      </c>
      <c r="C202" s="62" t="s">
        <v>279</v>
      </c>
      <c r="D202" s="17" t="s">
        <v>119</v>
      </c>
      <c r="E202" s="17" t="s">
        <v>96</v>
      </c>
      <c r="F202" s="62" t="s">
        <v>261</v>
      </c>
      <c r="G202" s="63" t="s">
        <v>262</v>
      </c>
      <c r="H202" s="63" t="s">
        <v>262</v>
      </c>
      <c r="I202" s="71">
        <v>42000</v>
      </c>
      <c r="J202" s="74">
        <v>724.92</v>
      </c>
      <c r="K202" s="71">
        <v>25</v>
      </c>
      <c r="L202" s="74">
        <f t="shared" si="222"/>
        <v>1205.4000000000001</v>
      </c>
      <c r="M202" s="71">
        <f t="shared" si="214"/>
        <v>2981.9999999999995</v>
      </c>
      <c r="N202" s="71">
        <f t="shared" si="215"/>
        <v>462.00000000000006</v>
      </c>
      <c r="O202" s="74">
        <f t="shared" si="216"/>
        <v>1276.8</v>
      </c>
      <c r="P202" s="71">
        <f t="shared" si="217"/>
        <v>2977.8</v>
      </c>
      <c r="Q202" s="71">
        <f t="shared" si="218"/>
        <v>2482.1999999999998</v>
      </c>
      <c r="R202" s="71">
        <f t="shared" si="219"/>
        <v>3232.12</v>
      </c>
      <c r="S202" s="71">
        <f t="shared" si="220"/>
        <v>6421.7999999999993</v>
      </c>
      <c r="T202" s="71">
        <f t="shared" si="221"/>
        <v>38767.879999999997</v>
      </c>
      <c r="U202" s="102" t="s">
        <v>349</v>
      </c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</row>
    <row r="203" spans="1:191" s="2" customFormat="1" ht="30" customHeight="1" x14ac:dyDescent="0.25">
      <c r="A203" s="62">
        <v>197</v>
      </c>
      <c r="B203" s="17" t="s">
        <v>221</v>
      </c>
      <c r="C203" s="62" t="s">
        <v>279</v>
      </c>
      <c r="D203" s="17" t="s">
        <v>222</v>
      </c>
      <c r="E203" s="17" t="s">
        <v>96</v>
      </c>
      <c r="F203" s="62" t="s">
        <v>261</v>
      </c>
      <c r="G203" s="63" t="s">
        <v>262</v>
      </c>
      <c r="H203" s="63" t="s">
        <v>262</v>
      </c>
      <c r="I203" s="71">
        <v>42000</v>
      </c>
      <c r="J203" s="74">
        <v>724.92</v>
      </c>
      <c r="K203" s="71">
        <v>25</v>
      </c>
      <c r="L203" s="74">
        <f t="shared" si="222"/>
        <v>1205.4000000000001</v>
      </c>
      <c r="M203" s="71">
        <f t="shared" ref="M203:M204" si="223">I203*7.1%</f>
        <v>2981.9999999999995</v>
      </c>
      <c r="N203" s="71">
        <f t="shared" ref="N203:N204" si="224">I203*1.1%</f>
        <v>462.00000000000006</v>
      </c>
      <c r="O203" s="74">
        <f t="shared" ref="O203:O204" si="225">I203*3.04%</f>
        <v>1276.8</v>
      </c>
      <c r="P203" s="71">
        <f t="shared" ref="P203:P204" si="226">I203*7.09%</f>
        <v>2977.8</v>
      </c>
      <c r="Q203" s="71">
        <f t="shared" ref="Q203:Q204" si="227">+L203+O203</f>
        <v>2482.1999999999998</v>
      </c>
      <c r="R203" s="71">
        <f t="shared" ref="R203" si="228">SUM(J203+K203+L203+O203)</f>
        <v>3232.12</v>
      </c>
      <c r="S203" s="71">
        <f t="shared" ref="S203:S204" si="229">SUM(M203+N203+P203)</f>
        <v>6421.7999999999993</v>
      </c>
      <c r="T203" s="71">
        <f t="shared" ref="T203" si="230">I203-R203</f>
        <v>38767.879999999997</v>
      </c>
      <c r="U203" s="102" t="s">
        <v>349</v>
      </c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</row>
    <row r="204" spans="1:191" s="2" customFormat="1" ht="30" customHeight="1" x14ac:dyDescent="0.25">
      <c r="A204" s="62">
        <v>198</v>
      </c>
      <c r="B204" s="17" t="s">
        <v>399</v>
      </c>
      <c r="C204" s="62" t="s">
        <v>279</v>
      </c>
      <c r="D204" s="17" t="s">
        <v>172</v>
      </c>
      <c r="E204" s="17" t="s">
        <v>99</v>
      </c>
      <c r="F204" s="62" t="s">
        <v>261</v>
      </c>
      <c r="G204" s="63" t="s">
        <v>262</v>
      </c>
      <c r="H204" s="63" t="s">
        <v>262</v>
      </c>
      <c r="I204" s="71">
        <v>40000</v>
      </c>
      <c r="J204" s="74">
        <v>442.65</v>
      </c>
      <c r="K204" s="71">
        <v>25</v>
      </c>
      <c r="L204" s="74">
        <f t="shared" si="222"/>
        <v>1148</v>
      </c>
      <c r="M204" s="71">
        <f t="shared" si="223"/>
        <v>2839.9999999999995</v>
      </c>
      <c r="N204" s="71">
        <f t="shared" si="224"/>
        <v>440.00000000000006</v>
      </c>
      <c r="O204" s="74">
        <f t="shared" si="225"/>
        <v>1216</v>
      </c>
      <c r="P204" s="71">
        <f t="shared" si="226"/>
        <v>2836</v>
      </c>
      <c r="Q204" s="71">
        <f t="shared" si="227"/>
        <v>2364</v>
      </c>
      <c r="R204" s="71">
        <f t="shared" si="219"/>
        <v>2831.65</v>
      </c>
      <c r="S204" s="71">
        <f t="shared" si="229"/>
        <v>6116</v>
      </c>
      <c r="T204" s="71">
        <f t="shared" si="221"/>
        <v>37168.35</v>
      </c>
      <c r="U204" s="102" t="s">
        <v>349</v>
      </c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</row>
    <row r="205" spans="1:191" s="2" customFormat="1" ht="30" customHeight="1" x14ac:dyDescent="0.25">
      <c r="A205" s="62">
        <v>199</v>
      </c>
      <c r="B205" s="17" t="s">
        <v>223</v>
      </c>
      <c r="C205" s="62" t="s">
        <v>278</v>
      </c>
      <c r="D205" s="17" t="s">
        <v>172</v>
      </c>
      <c r="E205" s="17" t="s">
        <v>96</v>
      </c>
      <c r="F205" s="62" t="s">
        <v>261</v>
      </c>
      <c r="G205" s="63" t="s">
        <v>262</v>
      </c>
      <c r="H205" s="63" t="s">
        <v>262</v>
      </c>
      <c r="I205" s="71">
        <v>42000</v>
      </c>
      <c r="J205" s="74">
        <v>724.92</v>
      </c>
      <c r="K205" s="71">
        <v>25</v>
      </c>
      <c r="L205" s="74">
        <f t="shared" si="222"/>
        <v>1205.4000000000001</v>
      </c>
      <c r="M205" s="71">
        <f t="shared" ref="M205:M207" si="231">I205*7.1%</f>
        <v>2981.9999999999995</v>
      </c>
      <c r="N205" s="71">
        <f t="shared" ref="N205:N207" si="232">I205*1.1%</f>
        <v>462.00000000000006</v>
      </c>
      <c r="O205" s="74">
        <f t="shared" ref="O205:O207" si="233">I205*3.04%</f>
        <v>1276.8</v>
      </c>
      <c r="P205" s="71">
        <f t="shared" ref="P205:P207" si="234">I205*7.09%</f>
        <v>2977.8</v>
      </c>
      <c r="Q205" s="71">
        <f t="shared" ref="Q205:Q207" si="235">+L205+O205</f>
        <v>2482.1999999999998</v>
      </c>
      <c r="R205" s="71">
        <f t="shared" ref="R205:R207" si="236">SUM(J205+K205+L205+O205)</f>
        <v>3232.12</v>
      </c>
      <c r="S205" s="71">
        <f t="shared" ref="S205:S207" si="237">SUM(M205+N205+P205)</f>
        <v>6421.7999999999993</v>
      </c>
      <c r="T205" s="71">
        <f t="shared" ref="T205:T207" si="238">I205-R205</f>
        <v>38767.879999999997</v>
      </c>
      <c r="U205" s="102" t="s">
        <v>349</v>
      </c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</row>
    <row r="206" spans="1:191" s="2" customFormat="1" ht="30" customHeight="1" x14ac:dyDescent="0.25">
      <c r="A206" s="62">
        <v>200</v>
      </c>
      <c r="B206" s="17" t="s">
        <v>284</v>
      </c>
      <c r="C206" s="62" t="s">
        <v>279</v>
      </c>
      <c r="D206" s="17" t="s">
        <v>172</v>
      </c>
      <c r="E206" s="17" t="s">
        <v>275</v>
      </c>
      <c r="F206" s="62" t="s">
        <v>261</v>
      </c>
      <c r="G206" s="63" t="s">
        <v>262</v>
      </c>
      <c r="H206" s="63" t="s">
        <v>262</v>
      </c>
      <c r="I206" s="71">
        <v>40000</v>
      </c>
      <c r="J206" s="74">
        <v>442.65</v>
      </c>
      <c r="K206" s="71">
        <v>25</v>
      </c>
      <c r="L206" s="74">
        <f t="shared" si="222"/>
        <v>1148</v>
      </c>
      <c r="M206" s="71">
        <f t="shared" si="231"/>
        <v>2839.9999999999995</v>
      </c>
      <c r="N206" s="71">
        <f t="shared" si="232"/>
        <v>440.00000000000006</v>
      </c>
      <c r="O206" s="74">
        <f t="shared" si="233"/>
        <v>1216</v>
      </c>
      <c r="P206" s="71">
        <f t="shared" si="234"/>
        <v>2836</v>
      </c>
      <c r="Q206" s="71">
        <f t="shared" si="235"/>
        <v>2364</v>
      </c>
      <c r="R206" s="71">
        <f t="shared" si="236"/>
        <v>2831.65</v>
      </c>
      <c r="S206" s="71">
        <f t="shared" si="237"/>
        <v>6116</v>
      </c>
      <c r="T206" s="71">
        <f t="shared" si="238"/>
        <v>37168.35</v>
      </c>
      <c r="U206" s="102" t="s">
        <v>349</v>
      </c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</row>
    <row r="207" spans="1:191" s="2" customFormat="1" ht="30" customHeight="1" x14ac:dyDescent="0.25">
      <c r="A207" s="62">
        <v>201</v>
      </c>
      <c r="B207" s="17" t="s">
        <v>339</v>
      </c>
      <c r="C207" s="62" t="s">
        <v>279</v>
      </c>
      <c r="D207" s="17" t="s">
        <v>172</v>
      </c>
      <c r="E207" s="17" t="s">
        <v>71</v>
      </c>
      <c r="F207" s="62" t="s">
        <v>261</v>
      </c>
      <c r="G207" s="63" t="s">
        <v>262</v>
      </c>
      <c r="H207" s="63" t="s">
        <v>262</v>
      </c>
      <c r="I207" s="71">
        <v>61000</v>
      </c>
      <c r="J207" s="74">
        <v>3674.86</v>
      </c>
      <c r="K207" s="71">
        <v>25</v>
      </c>
      <c r="L207" s="74">
        <f t="shared" si="222"/>
        <v>1750.7</v>
      </c>
      <c r="M207" s="71">
        <f t="shared" si="231"/>
        <v>4331</v>
      </c>
      <c r="N207" s="71">
        <f t="shared" si="232"/>
        <v>671.00000000000011</v>
      </c>
      <c r="O207" s="74">
        <f t="shared" si="233"/>
        <v>1854.4</v>
      </c>
      <c r="P207" s="71">
        <f t="shared" si="234"/>
        <v>4324.9000000000005</v>
      </c>
      <c r="Q207" s="71">
        <f t="shared" si="235"/>
        <v>3605.1000000000004</v>
      </c>
      <c r="R207" s="71">
        <f t="shared" si="236"/>
        <v>7304.9600000000009</v>
      </c>
      <c r="S207" s="71">
        <f t="shared" si="237"/>
        <v>9326.9000000000015</v>
      </c>
      <c r="T207" s="71">
        <f t="shared" si="238"/>
        <v>53695.040000000001</v>
      </c>
      <c r="U207" s="102" t="s">
        <v>349</v>
      </c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</row>
    <row r="208" spans="1:191" s="2" customFormat="1" ht="30" customHeight="1" x14ac:dyDescent="0.25">
      <c r="A208" s="62">
        <v>202</v>
      </c>
      <c r="B208" s="17" t="s">
        <v>121</v>
      </c>
      <c r="C208" s="62" t="s">
        <v>279</v>
      </c>
      <c r="D208" s="17" t="s">
        <v>122</v>
      </c>
      <c r="E208" s="17" t="s">
        <v>1</v>
      </c>
      <c r="F208" s="62" t="s">
        <v>261</v>
      </c>
      <c r="G208" s="63" t="s">
        <v>262</v>
      </c>
      <c r="H208" s="63" t="s">
        <v>262</v>
      </c>
      <c r="I208" s="71">
        <v>50000</v>
      </c>
      <c r="J208" s="74">
        <v>1854</v>
      </c>
      <c r="K208" s="71">
        <v>25</v>
      </c>
      <c r="L208" s="74">
        <f t="shared" si="222"/>
        <v>1435</v>
      </c>
      <c r="M208" s="71">
        <f t="shared" ref="M208:M236" si="239">I208*7.1%</f>
        <v>3549.9999999999995</v>
      </c>
      <c r="N208" s="71">
        <f t="shared" ref="N208:N231" si="240">I208*1.1%</f>
        <v>550</v>
      </c>
      <c r="O208" s="74">
        <f t="shared" ref="O208:O231" si="241">I208*3.04%</f>
        <v>1520</v>
      </c>
      <c r="P208" s="71">
        <f t="shared" ref="P208:P231" si="242">I208*7.09%</f>
        <v>3545.0000000000005</v>
      </c>
      <c r="Q208" s="71">
        <f t="shared" ref="Q208:Q231" si="243">+L208+O208</f>
        <v>2955</v>
      </c>
      <c r="R208" s="71">
        <f t="shared" ref="R208:R231" si="244">SUM(J208+K208+L208+O208)</f>
        <v>4834</v>
      </c>
      <c r="S208" s="71">
        <f t="shared" ref="S208:S231" si="245">SUM(M208+N208+P208)</f>
        <v>7645</v>
      </c>
      <c r="T208" s="71">
        <f t="shared" ref="T208:T231" si="246">I208-R208</f>
        <v>45166</v>
      </c>
      <c r="U208" s="102" t="s">
        <v>349</v>
      </c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</row>
    <row r="209" spans="1:191" s="2" customFormat="1" ht="30" customHeight="1" x14ac:dyDescent="0.25">
      <c r="A209" s="62">
        <v>203</v>
      </c>
      <c r="B209" s="17" t="s">
        <v>173</v>
      </c>
      <c r="C209" s="62" t="s">
        <v>278</v>
      </c>
      <c r="D209" s="17" t="s">
        <v>122</v>
      </c>
      <c r="E209" s="17" t="s">
        <v>99</v>
      </c>
      <c r="F209" s="62" t="s">
        <v>261</v>
      </c>
      <c r="G209" s="63" t="s">
        <v>262</v>
      </c>
      <c r="H209" s="63" t="s">
        <v>262</v>
      </c>
      <c r="I209" s="71">
        <v>45000</v>
      </c>
      <c r="J209" s="74">
        <v>1148.33</v>
      </c>
      <c r="K209" s="71">
        <v>25</v>
      </c>
      <c r="L209" s="74">
        <f t="shared" si="222"/>
        <v>1291.5</v>
      </c>
      <c r="M209" s="71">
        <f t="shared" si="239"/>
        <v>3194.9999999999995</v>
      </c>
      <c r="N209" s="71">
        <f t="shared" si="240"/>
        <v>495.00000000000006</v>
      </c>
      <c r="O209" s="74">
        <f t="shared" si="241"/>
        <v>1368</v>
      </c>
      <c r="P209" s="71">
        <f t="shared" si="242"/>
        <v>3190.5</v>
      </c>
      <c r="Q209" s="71">
        <f t="shared" si="243"/>
        <v>2659.5</v>
      </c>
      <c r="R209" s="71">
        <f t="shared" si="244"/>
        <v>3832.83</v>
      </c>
      <c r="S209" s="71">
        <f t="shared" si="245"/>
        <v>6880.5</v>
      </c>
      <c r="T209" s="71">
        <f t="shared" si="246"/>
        <v>41167.17</v>
      </c>
      <c r="U209" s="102" t="s">
        <v>349</v>
      </c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</row>
    <row r="210" spans="1:191" s="26" customFormat="1" ht="30" customHeight="1" x14ac:dyDescent="0.25">
      <c r="A210" s="62">
        <v>204</v>
      </c>
      <c r="B210" s="17" t="s">
        <v>407</v>
      </c>
      <c r="C210" s="62" t="s">
        <v>278</v>
      </c>
      <c r="D210" s="17" t="s">
        <v>122</v>
      </c>
      <c r="E210" s="17" t="s">
        <v>99</v>
      </c>
      <c r="F210" s="62" t="s">
        <v>261</v>
      </c>
      <c r="G210" s="63" t="s">
        <v>262</v>
      </c>
      <c r="H210" s="63" t="s">
        <v>262</v>
      </c>
      <c r="I210" s="71">
        <v>40000</v>
      </c>
      <c r="J210" s="74">
        <v>442.65</v>
      </c>
      <c r="K210" s="71">
        <v>25</v>
      </c>
      <c r="L210" s="74">
        <f t="shared" si="222"/>
        <v>1148</v>
      </c>
      <c r="M210" s="71">
        <f t="shared" si="239"/>
        <v>2839.9999999999995</v>
      </c>
      <c r="N210" s="71">
        <f t="shared" si="240"/>
        <v>440.00000000000006</v>
      </c>
      <c r="O210" s="74">
        <f t="shared" si="241"/>
        <v>1216</v>
      </c>
      <c r="P210" s="71">
        <f t="shared" si="242"/>
        <v>2836</v>
      </c>
      <c r="Q210" s="71">
        <f t="shared" si="243"/>
        <v>2364</v>
      </c>
      <c r="R210" s="71">
        <f t="shared" si="244"/>
        <v>2831.65</v>
      </c>
      <c r="S210" s="71">
        <f t="shared" si="245"/>
        <v>6116</v>
      </c>
      <c r="T210" s="71">
        <f t="shared" si="246"/>
        <v>37168.35</v>
      </c>
      <c r="U210" s="102" t="s">
        <v>349</v>
      </c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</row>
    <row r="211" spans="1:191" s="2" customFormat="1" ht="30" customHeight="1" x14ac:dyDescent="0.25">
      <c r="A211" s="62">
        <v>205</v>
      </c>
      <c r="B211" s="17" t="s">
        <v>124</v>
      </c>
      <c r="C211" s="62" t="s">
        <v>278</v>
      </c>
      <c r="D211" s="17" t="s">
        <v>123</v>
      </c>
      <c r="E211" s="17" t="s">
        <v>1</v>
      </c>
      <c r="F211" s="62" t="s">
        <v>261</v>
      </c>
      <c r="G211" s="63" t="s">
        <v>262</v>
      </c>
      <c r="H211" s="63" t="s">
        <v>262</v>
      </c>
      <c r="I211" s="71">
        <v>50000</v>
      </c>
      <c r="J211" s="74">
        <v>1854</v>
      </c>
      <c r="K211" s="71">
        <v>25</v>
      </c>
      <c r="L211" s="74">
        <f t="shared" si="222"/>
        <v>1435</v>
      </c>
      <c r="M211" s="71">
        <f t="shared" si="239"/>
        <v>3549.9999999999995</v>
      </c>
      <c r="N211" s="71">
        <f t="shared" si="240"/>
        <v>550</v>
      </c>
      <c r="O211" s="74">
        <f t="shared" si="241"/>
        <v>1520</v>
      </c>
      <c r="P211" s="71">
        <f t="shared" si="242"/>
        <v>3545.0000000000005</v>
      </c>
      <c r="Q211" s="71">
        <f t="shared" si="243"/>
        <v>2955</v>
      </c>
      <c r="R211" s="71">
        <f t="shared" si="244"/>
        <v>4834</v>
      </c>
      <c r="S211" s="71">
        <f t="shared" si="245"/>
        <v>7645</v>
      </c>
      <c r="T211" s="71">
        <f t="shared" si="246"/>
        <v>45166</v>
      </c>
      <c r="U211" s="102" t="s">
        <v>349</v>
      </c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</row>
    <row r="212" spans="1:191" s="2" customFormat="1" ht="30" customHeight="1" x14ac:dyDescent="0.25">
      <c r="A212" s="62">
        <v>206</v>
      </c>
      <c r="B212" s="17" t="s">
        <v>174</v>
      </c>
      <c r="C212" s="62" t="s">
        <v>278</v>
      </c>
      <c r="D212" s="17" t="s">
        <v>123</v>
      </c>
      <c r="E212" s="17" t="s">
        <v>99</v>
      </c>
      <c r="F212" s="62" t="s">
        <v>261</v>
      </c>
      <c r="G212" s="63" t="s">
        <v>262</v>
      </c>
      <c r="H212" s="63" t="s">
        <v>262</v>
      </c>
      <c r="I212" s="71">
        <v>45000</v>
      </c>
      <c r="J212" s="74">
        <v>1148.33</v>
      </c>
      <c r="K212" s="71">
        <v>25</v>
      </c>
      <c r="L212" s="74">
        <f t="shared" si="222"/>
        <v>1291.5</v>
      </c>
      <c r="M212" s="71">
        <f t="shared" si="239"/>
        <v>3194.9999999999995</v>
      </c>
      <c r="N212" s="71">
        <f t="shared" si="240"/>
        <v>495.00000000000006</v>
      </c>
      <c r="O212" s="74">
        <f t="shared" si="241"/>
        <v>1368</v>
      </c>
      <c r="P212" s="71">
        <f t="shared" si="242"/>
        <v>3190.5</v>
      </c>
      <c r="Q212" s="71">
        <f t="shared" si="243"/>
        <v>2659.5</v>
      </c>
      <c r="R212" s="71">
        <f t="shared" si="244"/>
        <v>3832.83</v>
      </c>
      <c r="S212" s="71">
        <f t="shared" si="245"/>
        <v>6880.5</v>
      </c>
      <c r="T212" s="71">
        <f t="shared" si="246"/>
        <v>41167.17</v>
      </c>
      <c r="U212" s="102" t="s">
        <v>349</v>
      </c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</row>
    <row r="213" spans="1:191" s="2" customFormat="1" ht="30" customHeight="1" x14ac:dyDescent="0.25">
      <c r="A213" s="62">
        <v>207</v>
      </c>
      <c r="B213" s="17" t="s">
        <v>224</v>
      </c>
      <c r="C213" s="62" t="s">
        <v>278</v>
      </c>
      <c r="D213" s="18" t="s">
        <v>123</v>
      </c>
      <c r="E213" s="17" t="s">
        <v>96</v>
      </c>
      <c r="F213" s="62" t="s">
        <v>261</v>
      </c>
      <c r="G213" s="63" t="s">
        <v>262</v>
      </c>
      <c r="H213" s="63" t="s">
        <v>262</v>
      </c>
      <c r="I213" s="71">
        <v>42000</v>
      </c>
      <c r="J213" s="74">
        <v>724.92</v>
      </c>
      <c r="K213" s="71">
        <v>25</v>
      </c>
      <c r="L213" s="74">
        <f t="shared" si="222"/>
        <v>1205.4000000000001</v>
      </c>
      <c r="M213" s="71">
        <f t="shared" si="239"/>
        <v>2981.9999999999995</v>
      </c>
      <c r="N213" s="71">
        <f t="shared" si="240"/>
        <v>462.00000000000006</v>
      </c>
      <c r="O213" s="74">
        <f t="shared" si="241"/>
        <v>1276.8</v>
      </c>
      <c r="P213" s="71">
        <f t="shared" si="242"/>
        <v>2977.8</v>
      </c>
      <c r="Q213" s="71">
        <f t="shared" si="243"/>
        <v>2482.1999999999998</v>
      </c>
      <c r="R213" s="71">
        <f t="shared" si="244"/>
        <v>3232.12</v>
      </c>
      <c r="S213" s="71">
        <f t="shared" si="245"/>
        <v>6421.7999999999993</v>
      </c>
      <c r="T213" s="71">
        <f t="shared" si="246"/>
        <v>38767.879999999997</v>
      </c>
      <c r="U213" s="102" t="s">
        <v>349</v>
      </c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</row>
    <row r="214" spans="1:191" s="2" customFormat="1" ht="30" customHeight="1" x14ac:dyDescent="0.25">
      <c r="A214" s="62">
        <v>208</v>
      </c>
      <c r="B214" s="17" t="s">
        <v>226</v>
      </c>
      <c r="C214" s="62" t="s">
        <v>278</v>
      </c>
      <c r="D214" s="18" t="s">
        <v>225</v>
      </c>
      <c r="E214" s="17" t="s">
        <v>96</v>
      </c>
      <c r="F214" s="62" t="s">
        <v>261</v>
      </c>
      <c r="G214" s="63" t="s">
        <v>262</v>
      </c>
      <c r="H214" s="63" t="s">
        <v>262</v>
      </c>
      <c r="I214" s="71">
        <v>42000</v>
      </c>
      <c r="J214" s="74">
        <v>724.92</v>
      </c>
      <c r="K214" s="71">
        <v>25</v>
      </c>
      <c r="L214" s="74">
        <f t="shared" si="222"/>
        <v>1205.4000000000001</v>
      </c>
      <c r="M214" s="71">
        <f t="shared" si="239"/>
        <v>2981.9999999999995</v>
      </c>
      <c r="N214" s="71">
        <f t="shared" si="240"/>
        <v>462.00000000000006</v>
      </c>
      <c r="O214" s="74">
        <f t="shared" si="241"/>
        <v>1276.8</v>
      </c>
      <c r="P214" s="71">
        <f t="shared" si="242"/>
        <v>2977.8</v>
      </c>
      <c r="Q214" s="71">
        <f t="shared" si="243"/>
        <v>2482.1999999999998</v>
      </c>
      <c r="R214" s="71">
        <f t="shared" si="244"/>
        <v>3232.12</v>
      </c>
      <c r="S214" s="71">
        <f t="shared" si="245"/>
        <v>6421.7999999999993</v>
      </c>
      <c r="T214" s="71">
        <f t="shared" si="246"/>
        <v>38767.879999999997</v>
      </c>
      <c r="U214" s="102" t="s">
        <v>349</v>
      </c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</row>
    <row r="215" spans="1:191" s="2" customFormat="1" ht="30" customHeight="1" x14ac:dyDescent="0.25">
      <c r="A215" s="62">
        <v>209</v>
      </c>
      <c r="B215" s="17" t="s">
        <v>175</v>
      </c>
      <c r="C215" s="62" t="s">
        <v>278</v>
      </c>
      <c r="D215" s="17" t="s">
        <v>125</v>
      </c>
      <c r="E215" s="17" t="s">
        <v>99</v>
      </c>
      <c r="F215" s="62" t="s">
        <v>261</v>
      </c>
      <c r="G215" s="63" t="s">
        <v>262</v>
      </c>
      <c r="H215" s="63" t="s">
        <v>262</v>
      </c>
      <c r="I215" s="71">
        <v>45000</v>
      </c>
      <c r="J215" s="74">
        <v>1148.33</v>
      </c>
      <c r="K215" s="71">
        <v>25</v>
      </c>
      <c r="L215" s="74">
        <f t="shared" si="222"/>
        <v>1291.5</v>
      </c>
      <c r="M215" s="71">
        <f t="shared" si="239"/>
        <v>3194.9999999999995</v>
      </c>
      <c r="N215" s="71">
        <f t="shared" si="240"/>
        <v>495.00000000000006</v>
      </c>
      <c r="O215" s="74">
        <f t="shared" si="241"/>
        <v>1368</v>
      </c>
      <c r="P215" s="71">
        <f t="shared" si="242"/>
        <v>3190.5</v>
      </c>
      <c r="Q215" s="71">
        <f t="shared" si="243"/>
        <v>2659.5</v>
      </c>
      <c r="R215" s="71">
        <f t="shared" si="244"/>
        <v>3832.83</v>
      </c>
      <c r="S215" s="71">
        <f t="shared" si="245"/>
        <v>6880.5</v>
      </c>
      <c r="T215" s="71">
        <f t="shared" si="246"/>
        <v>41167.17</v>
      </c>
      <c r="U215" s="102" t="s">
        <v>349</v>
      </c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</row>
    <row r="216" spans="1:191" s="2" customFormat="1" ht="30" customHeight="1" x14ac:dyDescent="0.25">
      <c r="A216" s="62">
        <v>210</v>
      </c>
      <c r="B216" s="17" t="s">
        <v>126</v>
      </c>
      <c r="C216" s="62" t="s">
        <v>279</v>
      </c>
      <c r="D216" s="17" t="s">
        <v>125</v>
      </c>
      <c r="E216" s="17" t="s">
        <v>15</v>
      </c>
      <c r="F216" s="62" t="s">
        <v>261</v>
      </c>
      <c r="G216" s="63" t="s">
        <v>262</v>
      </c>
      <c r="H216" s="63" t="s">
        <v>262</v>
      </c>
      <c r="I216" s="71">
        <v>50000</v>
      </c>
      <c r="J216" s="74">
        <v>1854</v>
      </c>
      <c r="K216" s="71">
        <v>25</v>
      </c>
      <c r="L216" s="74">
        <f t="shared" si="222"/>
        <v>1435</v>
      </c>
      <c r="M216" s="71">
        <f t="shared" si="239"/>
        <v>3549.9999999999995</v>
      </c>
      <c r="N216" s="71">
        <f t="shared" si="240"/>
        <v>550</v>
      </c>
      <c r="O216" s="74">
        <f t="shared" si="241"/>
        <v>1520</v>
      </c>
      <c r="P216" s="71">
        <f t="shared" si="242"/>
        <v>3545.0000000000005</v>
      </c>
      <c r="Q216" s="71">
        <f t="shared" si="243"/>
        <v>2955</v>
      </c>
      <c r="R216" s="71">
        <f t="shared" si="244"/>
        <v>4834</v>
      </c>
      <c r="S216" s="71">
        <f t="shared" si="245"/>
        <v>7645</v>
      </c>
      <c r="T216" s="71">
        <f t="shared" si="246"/>
        <v>45166</v>
      </c>
      <c r="U216" s="102" t="s">
        <v>349</v>
      </c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</row>
    <row r="217" spans="1:191" s="2" customFormat="1" ht="30" customHeight="1" x14ac:dyDescent="0.25">
      <c r="A217" s="62">
        <v>211</v>
      </c>
      <c r="B217" s="17" t="s">
        <v>176</v>
      </c>
      <c r="C217" s="62" t="s">
        <v>278</v>
      </c>
      <c r="D217" s="17" t="s">
        <v>125</v>
      </c>
      <c r="E217" s="17" t="s">
        <v>96</v>
      </c>
      <c r="F217" s="62" t="s">
        <v>261</v>
      </c>
      <c r="G217" s="63" t="s">
        <v>262</v>
      </c>
      <c r="H217" s="63" t="s">
        <v>262</v>
      </c>
      <c r="I217" s="71">
        <v>27000</v>
      </c>
      <c r="J217" s="74">
        <v>0</v>
      </c>
      <c r="K217" s="71">
        <v>25</v>
      </c>
      <c r="L217" s="74">
        <f t="shared" si="222"/>
        <v>774.9</v>
      </c>
      <c r="M217" s="71">
        <f t="shared" si="239"/>
        <v>1916.9999999999998</v>
      </c>
      <c r="N217" s="71">
        <f t="shared" si="240"/>
        <v>297.00000000000006</v>
      </c>
      <c r="O217" s="74">
        <f t="shared" si="241"/>
        <v>820.8</v>
      </c>
      <c r="P217" s="71">
        <f t="shared" si="242"/>
        <v>1914.3000000000002</v>
      </c>
      <c r="Q217" s="71">
        <f t="shared" si="243"/>
        <v>1595.6999999999998</v>
      </c>
      <c r="R217" s="71">
        <f t="shared" si="244"/>
        <v>1620.6999999999998</v>
      </c>
      <c r="S217" s="71">
        <f t="shared" si="245"/>
        <v>4128.3</v>
      </c>
      <c r="T217" s="71">
        <f t="shared" si="246"/>
        <v>25379.3</v>
      </c>
      <c r="U217" s="102" t="s">
        <v>349</v>
      </c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</row>
    <row r="218" spans="1:191" s="2" customFormat="1" ht="30" customHeight="1" x14ac:dyDescent="0.25">
      <c r="A218" s="62">
        <v>212</v>
      </c>
      <c r="B218" s="17" t="s">
        <v>227</v>
      </c>
      <c r="C218" s="62" t="s">
        <v>278</v>
      </c>
      <c r="D218" s="17" t="s">
        <v>125</v>
      </c>
      <c r="E218" s="17" t="s">
        <v>15</v>
      </c>
      <c r="F218" s="62" t="s">
        <v>261</v>
      </c>
      <c r="G218" s="63" t="s">
        <v>262</v>
      </c>
      <c r="H218" s="63" t="s">
        <v>262</v>
      </c>
      <c r="I218" s="71">
        <v>50000</v>
      </c>
      <c r="J218" s="74">
        <v>1854</v>
      </c>
      <c r="K218" s="71">
        <v>25</v>
      </c>
      <c r="L218" s="74">
        <f t="shared" si="222"/>
        <v>1435</v>
      </c>
      <c r="M218" s="71">
        <f t="shared" si="239"/>
        <v>3549.9999999999995</v>
      </c>
      <c r="N218" s="71">
        <f t="shared" si="240"/>
        <v>550</v>
      </c>
      <c r="O218" s="74">
        <f t="shared" si="241"/>
        <v>1520</v>
      </c>
      <c r="P218" s="71">
        <f t="shared" si="242"/>
        <v>3545.0000000000005</v>
      </c>
      <c r="Q218" s="71">
        <f t="shared" si="243"/>
        <v>2955</v>
      </c>
      <c r="R218" s="71">
        <f t="shared" si="244"/>
        <v>4834</v>
      </c>
      <c r="S218" s="71">
        <f t="shared" si="245"/>
        <v>7645</v>
      </c>
      <c r="T218" s="71">
        <f t="shared" si="246"/>
        <v>45166</v>
      </c>
      <c r="U218" s="102" t="s">
        <v>349</v>
      </c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</row>
    <row r="219" spans="1:191" s="2" customFormat="1" ht="30" customHeight="1" x14ac:dyDescent="0.25">
      <c r="A219" s="62">
        <v>213</v>
      </c>
      <c r="B219" s="17" t="s">
        <v>259</v>
      </c>
      <c r="C219" s="62" t="s">
        <v>278</v>
      </c>
      <c r="D219" s="17" t="s">
        <v>125</v>
      </c>
      <c r="E219" s="17" t="s">
        <v>1</v>
      </c>
      <c r="F219" s="62" t="s">
        <v>261</v>
      </c>
      <c r="G219" s="63" t="s">
        <v>262</v>
      </c>
      <c r="H219" s="63" t="s">
        <v>262</v>
      </c>
      <c r="I219" s="71">
        <v>50000</v>
      </c>
      <c r="J219" s="74">
        <v>1596.68</v>
      </c>
      <c r="K219" s="71">
        <v>25</v>
      </c>
      <c r="L219" s="74">
        <f t="shared" si="222"/>
        <v>1435</v>
      </c>
      <c r="M219" s="71">
        <f t="shared" si="239"/>
        <v>3549.9999999999995</v>
      </c>
      <c r="N219" s="71">
        <f t="shared" si="240"/>
        <v>550</v>
      </c>
      <c r="O219" s="74">
        <f t="shared" si="241"/>
        <v>1520</v>
      </c>
      <c r="P219" s="71">
        <f t="shared" si="242"/>
        <v>3545.0000000000005</v>
      </c>
      <c r="Q219" s="71">
        <f t="shared" si="243"/>
        <v>2955</v>
      </c>
      <c r="R219" s="71">
        <f t="shared" si="244"/>
        <v>4576.68</v>
      </c>
      <c r="S219" s="71">
        <f t="shared" si="245"/>
        <v>7645</v>
      </c>
      <c r="T219" s="71">
        <f t="shared" si="246"/>
        <v>45423.32</v>
      </c>
      <c r="U219" s="102" t="s">
        <v>349</v>
      </c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</row>
    <row r="220" spans="1:191" s="2" customFormat="1" ht="30" customHeight="1" x14ac:dyDescent="0.25">
      <c r="A220" s="62">
        <v>214</v>
      </c>
      <c r="B220" s="17" t="s">
        <v>129</v>
      </c>
      <c r="C220" s="62" t="s">
        <v>279</v>
      </c>
      <c r="D220" s="17" t="s">
        <v>127</v>
      </c>
      <c r="E220" s="17" t="s">
        <v>99</v>
      </c>
      <c r="F220" s="62" t="s">
        <v>261</v>
      </c>
      <c r="G220" s="63" t="s">
        <v>262</v>
      </c>
      <c r="H220" s="63" t="s">
        <v>262</v>
      </c>
      <c r="I220" s="71">
        <v>45000</v>
      </c>
      <c r="J220" s="74">
        <v>891.01</v>
      </c>
      <c r="K220" s="71">
        <v>25</v>
      </c>
      <c r="L220" s="74">
        <f t="shared" si="222"/>
        <v>1291.5</v>
      </c>
      <c r="M220" s="71">
        <f t="shared" si="239"/>
        <v>3194.9999999999995</v>
      </c>
      <c r="N220" s="71">
        <f t="shared" si="240"/>
        <v>495.00000000000006</v>
      </c>
      <c r="O220" s="74">
        <f t="shared" si="241"/>
        <v>1368</v>
      </c>
      <c r="P220" s="71">
        <f t="shared" si="242"/>
        <v>3190.5</v>
      </c>
      <c r="Q220" s="71">
        <f t="shared" si="243"/>
        <v>2659.5</v>
      </c>
      <c r="R220" s="71">
        <f t="shared" si="244"/>
        <v>3575.51</v>
      </c>
      <c r="S220" s="71">
        <f t="shared" si="245"/>
        <v>6880.5</v>
      </c>
      <c r="T220" s="71">
        <f t="shared" si="246"/>
        <v>41424.49</v>
      </c>
      <c r="U220" s="102" t="s">
        <v>349</v>
      </c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</row>
    <row r="221" spans="1:191" s="2" customFormat="1" ht="30" customHeight="1" x14ac:dyDescent="0.25">
      <c r="A221" s="62">
        <v>215</v>
      </c>
      <c r="B221" s="17" t="s">
        <v>130</v>
      </c>
      <c r="C221" s="62" t="s">
        <v>279</v>
      </c>
      <c r="D221" s="17" t="s">
        <v>127</v>
      </c>
      <c r="E221" s="17" t="s">
        <v>44</v>
      </c>
      <c r="F221" s="62" t="s">
        <v>261</v>
      </c>
      <c r="G221" s="63" t="s">
        <v>262</v>
      </c>
      <c r="H221" s="63" t="s">
        <v>262</v>
      </c>
      <c r="I221" s="71">
        <v>41000</v>
      </c>
      <c r="J221" s="74">
        <v>583.79</v>
      </c>
      <c r="K221" s="71">
        <v>25</v>
      </c>
      <c r="L221" s="74">
        <f t="shared" si="222"/>
        <v>1176.7</v>
      </c>
      <c r="M221" s="71">
        <f t="shared" si="239"/>
        <v>2910.9999999999995</v>
      </c>
      <c r="N221" s="71">
        <f t="shared" si="240"/>
        <v>451.00000000000006</v>
      </c>
      <c r="O221" s="74">
        <f t="shared" si="241"/>
        <v>1246.4000000000001</v>
      </c>
      <c r="P221" s="71">
        <f t="shared" si="242"/>
        <v>2906.9</v>
      </c>
      <c r="Q221" s="71">
        <f t="shared" si="243"/>
        <v>2423.1000000000004</v>
      </c>
      <c r="R221" s="71">
        <f t="shared" si="244"/>
        <v>3031.8900000000003</v>
      </c>
      <c r="S221" s="71">
        <f t="shared" si="245"/>
        <v>6268.9</v>
      </c>
      <c r="T221" s="71">
        <f t="shared" si="246"/>
        <v>37968.11</v>
      </c>
      <c r="U221" s="102" t="s">
        <v>349</v>
      </c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</row>
    <row r="222" spans="1:191" s="2" customFormat="1" ht="30" customHeight="1" x14ac:dyDescent="0.25">
      <c r="A222" s="62">
        <v>216</v>
      </c>
      <c r="B222" s="17" t="s">
        <v>131</v>
      </c>
      <c r="C222" s="62" t="s">
        <v>278</v>
      </c>
      <c r="D222" s="17" t="s">
        <v>127</v>
      </c>
      <c r="E222" s="17" t="s">
        <v>99</v>
      </c>
      <c r="F222" s="62" t="s">
        <v>261</v>
      </c>
      <c r="G222" s="63" t="s">
        <v>262</v>
      </c>
      <c r="H222" s="63" t="s">
        <v>262</v>
      </c>
      <c r="I222" s="71">
        <v>45000</v>
      </c>
      <c r="J222" s="74">
        <v>1148.33</v>
      </c>
      <c r="K222" s="71">
        <v>25</v>
      </c>
      <c r="L222" s="74">
        <f t="shared" si="222"/>
        <v>1291.5</v>
      </c>
      <c r="M222" s="71">
        <f t="shared" si="239"/>
        <v>3194.9999999999995</v>
      </c>
      <c r="N222" s="71">
        <f t="shared" si="240"/>
        <v>495.00000000000006</v>
      </c>
      <c r="O222" s="74">
        <f t="shared" si="241"/>
        <v>1368</v>
      </c>
      <c r="P222" s="71">
        <f t="shared" si="242"/>
        <v>3190.5</v>
      </c>
      <c r="Q222" s="71">
        <f t="shared" si="243"/>
        <v>2659.5</v>
      </c>
      <c r="R222" s="71">
        <f t="shared" si="244"/>
        <v>3832.83</v>
      </c>
      <c r="S222" s="71">
        <f t="shared" si="245"/>
        <v>6880.5</v>
      </c>
      <c r="T222" s="71">
        <f t="shared" si="246"/>
        <v>41167.17</v>
      </c>
      <c r="U222" s="102" t="s">
        <v>349</v>
      </c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</row>
    <row r="223" spans="1:191" s="2" customFormat="1" ht="30" customHeight="1" x14ac:dyDescent="0.25">
      <c r="A223" s="62">
        <v>217</v>
      </c>
      <c r="B223" s="17" t="s">
        <v>177</v>
      </c>
      <c r="C223" s="62" t="s">
        <v>279</v>
      </c>
      <c r="D223" s="17" t="s">
        <v>127</v>
      </c>
      <c r="E223" s="17" t="s">
        <v>99</v>
      </c>
      <c r="F223" s="62" t="s">
        <v>261</v>
      </c>
      <c r="G223" s="63" t="s">
        <v>262</v>
      </c>
      <c r="H223" s="63" t="s">
        <v>262</v>
      </c>
      <c r="I223" s="71">
        <v>45000</v>
      </c>
      <c r="J223" s="74">
        <v>1148.33</v>
      </c>
      <c r="K223" s="71">
        <v>25</v>
      </c>
      <c r="L223" s="74">
        <f t="shared" si="222"/>
        <v>1291.5</v>
      </c>
      <c r="M223" s="71">
        <f t="shared" si="239"/>
        <v>3194.9999999999995</v>
      </c>
      <c r="N223" s="71">
        <f t="shared" si="240"/>
        <v>495.00000000000006</v>
      </c>
      <c r="O223" s="74">
        <f t="shared" si="241"/>
        <v>1368</v>
      </c>
      <c r="P223" s="71">
        <f t="shared" si="242"/>
        <v>3190.5</v>
      </c>
      <c r="Q223" s="71">
        <f t="shared" si="243"/>
        <v>2659.5</v>
      </c>
      <c r="R223" s="71">
        <f t="shared" si="244"/>
        <v>3832.83</v>
      </c>
      <c r="S223" s="71">
        <f t="shared" si="245"/>
        <v>6880.5</v>
      </c>
      <c r="T223" s="71">
        <f t="shared" si="246"/>
        <v>41167.17</v>
      </c>
      <c r="U223" s="102" t="s">
        <v>349</v>
      </c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</row>
    <row r="224" spans="1:191" s="2" customFormat="1" ht="30" customHeight="1" x14ac:dyDescent="0.25">
      <c r="A224" s="62">
        <v>218</v>
      </c>
      <c r="B224" s="17" t="s">
        <v>181</v>
      </c>
      <c r="C224" s="62" t="s">
        <v>279</v>
      </c>
      <c r="D224" s="17" t="s">
        <v>127</v>
      </c>
      <c r="E224" s="17" t="s">
        <v>1</v>
      </c>
      <c r="F224" s="62" t="s">
        <v>261</v>
      </c>
      <c r="G224" s="63" t="s">
        <v>262</v>
      </c>
      <c r="H224" s="63" t="s">
        <v>262</v>
      </c>
      <c r="I224" s="71">
        <v>50000</v>
      </c>
      <c r="J224" s="74">
        <v>1596.68</v>
      </c>
      <c r="K224" s="71">
        <v>25</v>
      </c>
      <c r="L224" s="74">
        <f t="shared" si="222"/>
        <v>1435</v>
      </c>
      <c r="M224" s="71">
        <f t="shared" si="239"/>
        <v>3549.9999999999995</v>
      </c>
      <c r="N224" s="71">
        <f t="shared" si="240"/>
        <v>550</v>
      </c>
      <c r="O224" s="74">
        <f t="shared" si="241"/>
        <v>1520</v>
      </c>
      <c r="P224" s="71">
        <f t="shared" si="242"/>
        <v>3545.0000000000005</v>
      </c>
      <c r="Q224" s="71">
        <f t="shared" si="243"/>
        <v>2955</v>
      </c>
      <c r="R224" s="71">
        <f t="shared" si="244"/>
        <v>4576.68</v>
      </c>
      <c r="S224" s="71">
        <f t="shared" si="245"/>
        <v>7645</v>
      </c>
      <c r="T224" s="71">
        <f t="shared" si="246"/>
        <v>45423.32</v>
      </c>
      <c r="U224" s="102" t="s">
        <v>349</v>
      </c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</row>
    <row r="225" spans="1:192" s="2" customFormat="1" ht="30" customHeight="1" x14ac:dyDescent="0.25">
      <c r="A225" s="62">
        <v>219</v>
      </c>
      <c r="B225" s="17" t="s">
        <v>228</v>
      </c>
      <c r="C225" s="62" t="s">
        <v>279</v>
      </c>
      <c r="D225" s="17" t="s">
        <v>127</v>
      </c>
      <c r="E225" s="17" t="s">
        <v>44</v>
      </c>
      <c r="F225" s="62" t="s">
        <v>261</v>
      </c>
      <c r="G225" s="63" t="s">
        <v>262</v>
      </c>
      <c r="H225" s="63" t="s">
        <v>262</v>
      </c>
      <c r="I225" s="71">
        <v>41000</v>
      </c>
      <c r="J225" s="74">
        <v>583.79</v>
      </c>
      <c r="K225" s="71">
        <v>25</v>
      </c>
      <c r="L225" s="74">
        <f t="shared" si="222"/>
        <v>1176.7</v>
      </c>
      <c r="M225" s="71">
        <f t="shared" si="239"/>
        <v>2910.9999999999995</v>
      </c>
      <c r="N225" s="71">
        <f t="shared" si="240"/>
        <v>451.00000000000006</v>
      </c>
      <c r="O225" s="74">
        <f t="shared" si="241"/>
        <v>1246.4000000000001</v>
      </c>
      <c r="P225" s="71">
        <f t="shared" si="242"/>
        <v>2906.9</v>
      </c>
      <c r="Q225" s="71">
        <f t="shared" si="243"/>
        <v>2423.1000000000004</v>
      </c>
      <c r="R225" s="71">
        <f t="shared" si="244"/>
        <v>3031.8900000000003</v>
      </c>
      <c r="S225" s="71">
        <f t="shared" si="245"/>
        <v>6268.9</v>
      </c>
      <c r="T225" s="71">
        <f t="shared" si="246"/>
        <v>37968.11</v>
      </c>
      <c r="U225" s="102" t="s">
        <v>349</v>
      </c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</row>
    <row r="226" spans="1:192" s="2" customFormat="1" ht="30" customHeight="1" x14ac:dyDescent="0.25">
      <c r="A226" s="62">
        <v>220</v>
      </c>
      <c r="B226" s="17" t="s">
        <v>260</v>
      </c>
      <c r="C226" s="62" t="s">
        <v>279</v>
      </c>
      <c r="D226" s="17" t="s">
        <v>127</v>
      </c>
      <c r="E226" s="17" t="s">
        <v>96</v>
      </c>
      <c r="F226" s="62" t="s">
        <v>261</v>
      </c>
      <c r="G226" s="63" t="s">
        <v>262</v>
      </c>
      <c r="H226" s="63" t="s">
        <v>262</v>
      </c>
      <c r="I226" s="71">
        <v>42000</v>
      </c>
      <c r="J226" s="74">
        <v>724.92</v>
      </c>
      <c r="K226" s="71">
        <v>25</v>
      </c>
      <c r="L226" s="74">
        <f t="shared" si="222"/>
        <v>1205.4000000000001</v>
      </c>
      <c r="M226" s="71">
        <f t="shared" si="239"/>
        <v>2981.9999999999995</v>
      </c>
      <c r="N226" s="71">
        <f t="shared" si="240"/>
        <v>462.00000000000006</v>
      </c>
      <c r="O226" s="74">
        <f t="shared" si="241"/>
        <v>1276.8</v>
      </c>
      <c r="P226" s="71">
        <f t="shared" si="242"/>
        <v>2977.8</v>
      </c>
      <c r="Q226" s="71">
        <f t="shared" si="243"/>
        <v>2482.1999999999998</v>
      </c>
      <c r="R226" s="71">
        <f t="shared" si="244"/>
        <v>3232.12</v>
      </c>
      <c r="S226" s="71">
        <f t="shared" si="245"/>
        <v>6421.7999999999993</v>
      </c>
      <c r="T226" s="71">
        <f t="shared" si="246"/>
        <v>38767.879999999997</v>
      </c>
      <c r="U226" s="102" t="s">
        <v>349</v>
      </c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</row>
    <row r="227" spans="1:192" s="2" customFormat="1" ht="30" customHeight="1" x14ac:dyDescent="0.25">
      <c r="A227" s="62">
        <v>221</v>
      </c>
      <c r="B227" s="17" t="s">
        <v>285</v>
      </c>
      <c r="C227" s="62" t="s">
        <v>278</v>
      </c>
      <c r="D227" s="17" t="s">
        <v>188</v>
      </c>
      <c r="E227" s="17" t="s">
        <v>1</v>
      </c>
      <c r="F227" s="62" t="s">
        <v>261</v>
      </c>
      <c r="G227" s="63" t="s">
        <v>262</v>
      </c>
      <c r="H227" s="63" t="s">
        <v>262</v>
      </c>
      <c r="I227" s="71">
        <v>50000</v>
      </c>
      <c r="J227" s="74">
        <v>1854</v>
      </c>
      <c r="K227" s="71">
        <v>25</v>
      </c>
      <c r="L227" s="74">
        <f t="shared" si="222"/>
        <v>1435</v>
      </c>
      <c r="M227" s="71">
        <f t="shared" si="239"/>
        <v>3549.9999999999995</v>
      </c>
      <c r="N227" s="71">
        <f t="shared" si="240"/>
        <v>550</v>
      </c>
      <c r="O227" s="74">
        <f t="shared" si="241"/>
        <v>1520</v>
      </c>
      <c r="P227" s="71">
        <f t="shared" si="242"/>
        <v>3545.0000000000005</v>
      </c>
      <c r="Q227" s="71">
        <f t="shared" si="243"/>
        <v>2955</v>
      </c>
      <c r="R227" s="71">
        <f t="shared" si="244"/>
        <v>4834</v>
      </c>
      <c r="S227" s="71">
        <f t="shared" si="245"/>
        <v>7645</v>
      </c>
      <c r="T227" s="71">
        <f t="shared" si="246"/>
        <v>45166</v>
      </c>
      <c r="U227" s="102" t="s">
        <v>349</v>
      </c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</row>
    <row r="228" spans="1:192" s="2" customFormat="1" ht="30" customHeight="1" x14ac:dyDescent="0.25">
      <c r="A228" s="62">
        <v>222</v>
      </c>
      <c r="B228" s="17" t="s">
        <v>133</v>
      </c>
      <c r="C228" s="62" t="s">
        <v>279</v>
      </c>
      <c r="D228" s="17" t="s">
        <v>132</v>
      </c>
      <c r="E228" s="17" t="s">
        <v>99</v>
      </c>
      <c r="F228" s="62" t="s">
        <v>261</v>
      </c>
      <c r="G228" s="63" t="s">
        <v>262</v>
      </c>
      <c r="H228" s="63" t="s">
        <v>262</v>
      </c>
      <c r="I228" s="71">
        <v>45000</v>
      </c>
      <c r="J228" s="74">
        <v>1148.33</v>
      </c>
      <c r="K228" s="71">
        <v>25</v>
      </c>
      <c r="L228" s="74">
        <f t="shared" si="222"/>
        <v>1291.5</v>
      </c>
      <c r="M228" s="71">
        <f t="shared" si="239"/>
        <v>3194.9999999999995</v>
      </c>
      <c r="N228" s="71">
        <f t="shared" si="240"/>
        <v>495.00000000000006</v>
      </c>
      <c r="O228" s="74">
        <f t="shared" si="241"/>
        <v>1368</v>
      </c>
      <c r="P228" s="71">
        <f t="shared" si="242"/>
        <v>3190.5</v>
      </c>
      <c r="Q228" s="71">
        <f t="shared" si="243"/>
        <v>2659.5</v>
      </c>
      <c r="R228" s="71">
        <f t="shared" si="244"/>
        <v>3832.83</v>
      </c>
      <c r="S228" s="71">
        <f t="shared" si="245"/>
        <v>6880.5</v>
      </c>
      <c r="T228" s="71">
        <f t="shared" si="246"/>
        <v>41167.17</v>
      </c>
      <c r="U228" s="102" t="s">
        <v>349</v>
      </c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</row>
    <row r="229" spans="1:192" s="2" customFormat="1" ht="30" customHeight="1" x14ac:dyDescent="0.25">
      <c r="A229" s="62">
        <v>223</v>
      </c>
      <c r="B229" s="17" t="s">
        <v>301</v>
      </c>
      <c r="C229" s="62" t="s">
        <v>279</v>
      </c>
      <c r="D229" s="17" t="s">
        <v>132</v>
      </c>
      <c r="E229" s="17" t="s">
        <v>210</v>
      </c>
      <c r="F229" s="62" t="s">
        <v>261</v>
      </c>
      <c r="G229" s="63" t="s">
        <v>262</v>
      </c>
      <c r="H229" s="63" t="s">
        <v>262</v>
      </c>
      <c r="I229" s="71">
        <v>45000</v>
      </c>
      <c r="J229" s="74">
        <v>1148.33</v>
      </c>
      <c r="K229" s="71">
        <v>25</v>
      </c>
      <c r="L229" s="74">
        <f>I229*2.87%</f>
        <v>1291.5</v>
      </c>
      <c r="M229" s="71">
        <f>I229*7.1%</f>
        <v>3194.9999999999995</v>
      </c>
      <c r="N229" s="71">
        <f>I229*1.1%</f>
        <v>495.00000000000006</v>
      </c>
      <c r="O229" s="74">
        <f>I229*3.04%</f>
        <v>1368</v>
      </c>
      <c r="P229" s="71">
        <f>I229*7.09%</f>
        <v>3190.5</v>
      </c>
      <c r="Q229" s="71">
        <f>+L229+O229</f>
        <v>2659.5</v>
      </c>
      <c r="R229" s="71">
        <f>SUM(J229+K229+L229+O229)</f>
        <v>3832.83</v>
      </c>
      <c r="S229" s="71">
        <f>SUM(M229+N229+P229)</f>
        <v>6880.5</v>
      </c>
      <c r="T229" s="71">
        <f>I229-R229</f>
        <v>41167.17</v>
      </c>
      <c r="U229" s="102" t="s">
        <v>349</v>
      </c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</row>
    <row r="230" spans="1:192" s="2" customFormat="1" ht="30" customHeight="1" x14ac:dyDescent="0.25">
      <c r="A230" s="62">
        <v>224</v>
      </c>
      <c r="B230" s="17" t="s">
        <v>134</v>
      </c>
      <c r="C230" s="62" t="s">
        <v>279</v>
      </c>
      <c r="D230" s="17" t="s">
        <v>132</v>
      </c>
      <c r="E230" s="17" t="s">
        <v>99</v>
      </c>
      <c r="F230" s="62" t="s">
        <v>261</v>
      </c>
      <c r="G230" s="63" t="s">
        <v>262</v>
      </c>
      <c r="H230" s="63" t="s">
        <v>262</v>
      </c>
      <c r="I230" s="71">
        <v>45000</v>
      </c>
      <c r="J230" s="74">
        <v>1148.33</v>
      </c>
      <c r="K230" s="71">
        <v>25</v>
      </c>
      <c r="L230" s="74">
        <f t="shared" si="222"/>
        <v>1291.5</v>
      </c>
      <c r="M230" s="71">
        <f t="shared" si="239"/>
        <v>3194.9999999999995</v>
      </c>
      <c r="N230" s="71">
        <f t="shared" si="240"/>
        <v>495.00000000000006</v>
      </c>
      <c r="O230" s="74">
        <f t="shared" si="241"/>
        <v>1368</v>
      </c>
      <c r="P230" s="71">
        <f t="shared" si="242"/>
        <v>3190.5</v>
      </c>
      <c r="Q230" s="71">
        <f t="shared" si="243"/>
        <v>2659.5</v>
      </c>
      <c r="R230" s="71">
        <f t="shared" si="244"/>
        <v>3832.83</v>
      </c>
      <c r="S230" s="71">
        <f t="shared" si="245"/>
        <v>6880.5</v>
      </c>
      <c r="T230" s="71">
        <f t="shared" si="246"/>
        <v>41167.17</v>
      </c>
      <c r="U230" s="102" t="s">
        <v>349</v>
      </c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</row>
    <row r="231" spans="1:192" s="2" customFormat="1" ht="30" customHeight="1" x14ac:dyDescent="0.25">
      <c r="A231" s="62">
        <v>225</v>
      </c>
      <c r="B231" s="17" t="s">
        <v>179</v>
      </c>
      <c r="C231" s="62" t="s">
        <v>279</v>
      </c>
      <c r="D231" s="17" t="s">
        <v>132</v>
      </c>
      <c r="E231" s="17" t="s">
        <v>99</v>
      </c>
      <c r="F231" s="62" t="s">
        <v>261</v>
      </c>
      <c r="G231" s="63" t="s">
        <v>262</v>
      </c>
      <c r="H231" s="63" t="s">
        <v>262</v>
      </c>
      <c r="I231" s="71">
        <v>45000</v>
      </c>
      <c r="J231" s="74">
        <v>1148.33</v>
      </c>
      <c r="K231" s="71">
        <v>25</v>
      </c>
      <c r="L231" s="74">
        <f t="shared" si="222"/>
        <v>1291.5</v>
      </c>
      <c r="M231" s="71">
        <f t="shared" si="239"/>
        <v>3194.9999999999995</v>
      </c>
      <c r="N231" s="71">
        <f t="shared" si="240"/>
        <v>495.00000000000006</v>
      </c>
      <c r="O231" s="74">
        <f t="shared" si="241"/>
        <v>1368</v>
      </c>
      <c r="P231" s="71">
        <f t="shared" si="242"/>
        <v>3190.5</v>
      </c>
      <c r="Q231" s="71">
        <f t="shared" si="243"/>
        <v>2659.5</v>
      </c>
      <c r="R231" s="71">
        <f t="shared" si="244"/>
        <v>3832.83</v>
      </c>
      <c r="S231" s="71">
        <f t="shared" si="245"/>
        <v>6880.5</v>
      </c>
      <c r="T231" s="71">
        <f t="shared" si="246"/>
        <v>41167.17</v>
      </c>
      <c r="U231" s="102" t="s">
        <v>349</v>
      </c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</row>
    <row r="232" spans="1:192" s="2" customFormat="1" ht="30" customHeight="1" x14ac:dyDescent="0.25">
      <c r="A232" s="62">
        <v>226</v>
      </c>
      <c r="B232" s="17" t="s">
        <v>229</v>
      </c>
      <c r="C232" s="62" t="s">
        <v>279</v>
      </c>
      <c r="D232" s="17" t="s">
        <v>132</v>
      </c>
      <c r="E232" s="17" t="s">
        <v>96</v>
      </c>
      <c r="F232" s="62" t="s">
        <v>261</v>
      </c>
      <c r="G232" s="63" t="s">
        <v>262</v>
      </c>
      <c r="H232" s="63" t="s">
        <v>262</v>
      </c>
      <c r="I232" s="71">
        <v>42000</v>
      </c>
      <c r="J232" s="74">
        <v>724.92</v>
      </c>
      <c r="K232" s="71">
        <v>25</v>
      </c>
      <c r="L232" s="74">
        <f t="shared" si="222"/>
        <v>1205.4000000000001</v>
      </c>
      <c r="M232" s="71">
        <f t="shared" si="239"/>
        <v>2981.9999999999995</v>
      </c>
      <c r="N232" s="71">
        <f t="shared" ref="N232:N233" si="247">I232*1.1%</f>
        <v>462.00000000000006</v>
      </c>
      <c r="O232" s="74">
        <f t="shared" ref="O232:O233" si="248">I232*3.04%</f>
        <v>1276.8</v>
      </c>
      <c r="P232" s="71">
        <f t="shared" ref="P232:P233" si="249">I232*7.09%</f>
        <v>2977.8</v>
      </c>
      <c r="Q232" s="71">
        <f t="shared" ref="Q232:Q233" si="250">+L232+O232</f>
        <v>2482.1999999999998</v>
      </c>
      <c r="R232" s="71">
        <f t="shared" ref="R232:R233" si="251">SUM(J232+K232+L232+O232)</f>
        <v>3232.12</v>
      </c>
      <c r="S232" s="71">
        <f t="shared" ref="S232:S233" si="252">SUM(M232+N232+P232)</f>
        <v>6421.7999999999993</v>
      </c>
      <c r="T232" s="71">
        <f t="shared" ref="T232:T233" si="253">I232-R232</f>
        <v>38767.879999999997</v>
      </c>
      <c r="U232" s="102" t="s">
        <v>349</v>
      </c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</row>
    <row r="233" spans="1:192" s="2" customFormat="1" ht="30" customHeight="1" x14ac:dyDescent="0.25">
      <c r="A233" s="62">
        <v>227</v>
      </c>
      <c r="B233" s="17" t="s">
        <v>230</v>
      </c>
      <c r="C233" s="62" t="s">
        <v>279</v>
      </c>
      <c r="D233" s="17" t="s">
        <v>132</v>
      </c>
      <c r="E233" s="17" t="s">
        <v>96</v>
      </c>
      <c r="F233" s="62" t="s">
        <v>261</v>
      </c>
      <c r="G233" s="63" t="s">
        <v>262</v>
      </c>
      <c r="H233" s="63" t="s">
        <v>262</v>
      </c>
      <c r="I233" s="71">
        <v>42000</v>
      </c>
      <c r="J233" s="74">
        <v>724.92</v>
      </c>
      <c r="K233" s="71">
        <v>25</v>
      </c>
      <c r="L233" s="74">
        <f t="shared" si="222"/>
        <v>1205.4000000000001</v>
      </c>
      <c r="M233" s="71">
        <f t="shared" si="239"/>
        <v>2981.9999999999995</v>
      </c>
      <c r="N233" s="71">
        <f t="shared" si="247"/>
        <v>462.00000000000006</v>
      </c>
      <c r="O233" s="74">
        <f t="shared" si="248"/>
        <v>1276.8</v>
      </c>
      <c r="P233" s="71">
        <f t="shared" si="249"/>
        <v>2977.8</v>
      </c>
      <c r="Q233" s="71">
        <f t="shared" si="250"/>
        <v>2482.1999999999998</v>
      </c>
      <c r="R233" s="71">
        <f t="shared" si="251"/>
        <v>3232.12</v>
      </c>
      <c r="S233" s="71">
        <f t="shared" si="252"/>
        <v>6421.7999999999993</v>
      </c>
      <c r="T233" s="71">
        <f t="shared" si="253"/>
        <v>38767.879999999997</v>
      </c>
      <c r="U233" s="102" t="s">
        <v>349</v>
      </c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</row>
    <row r="234" spans="1:192" s="2" customFormat="1" ht="30" customHeight="1" x14ac:dyDescent="0.25">
      <c r="A234" s="62">
        <v>228</v>
      </c>
      <c r="B234" s="17" t="s">
        <v>136</v>
      </c>
      <c r="C234" s="62" t="s">
        <v>279</v>
      </c>
      <c r="D234" s="17" t="s">
        <v>135</v>
      </c>
      <c r="E234" s="17" t="s">
        <v>99</v>
      </c>
      <c r="F234" s="62" t="s">
        <v>261</v>
      </c>
      <c r="G234" s="63" t="s">
        <v>262</v>
      </c>
      <c r="H234" s="63" t="s">
        <v>262</v>
      </c>
      <c r="I234" s="71">
        <v>45000</v>
      </c>
      <c r="J234" s="74">
        <v>1148.33</v>
      </c>
      <c r="K234" s="71">
        <v>25</v>
      </c>
      <c r="L234" s="74">
        <f t="shared" si="222"/>
        <v>1291.5</v>
      </c>
      <c r="M234" s="71">
        <f t="shared" si="239"/>
        <v>3194.9999999999995</v>
      </c>
      <c r="N234" s="71">
        <f t="shared" ref="N234:N236" si="254">I234*1.1%</f>
        <v>495.00000000000006</v>
      </c>
      <c r="O234" s="74">
        <f t="shared" ref="O234:O236" si="255">I234*3.04%</f>
        <v>1368</v>
      </c>
      <c r="P234" s="71">
        <f t="shared" ref="P234:P236" si="256">I234*7.09%</f>
        <v>3190.5</v>
      </c>
      <c r="Q234" s="71">
        <f t="shared" ref="Q234:Q236" si="257">+L234+O234</f>
        <v>2659.5</v>
      </c>
      <c r="R234" s="71">
        <f t="shared" ref="R234:R236" si="258">SUM(J234+K234+L234+O234)</f>
        <v>3832.83</v>
      </c>
      <c r="S234" s="71">
        <f t="shared" ref="S234:S236" si="259">SUM(M234+N234+P234)</f>
        <v>6880.5</v>
      </c>
      <c r="T234" s="71">
        <f t="shared" ref="T234:T236" si="260">I234-R234</f>
        <v>41167.17</v>
      </c>
      <c r="U234" s="102" t="s">
        <v>349</v>
      </c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</row>
    <row r="235" spans="1:192" s="2" customFormat="1" ht="30" customHeight="1" x14ac:dyDescent="0.25">
      <c r="A235" s="62">
        <v>229</v>
      </c>
      <c r="B235" s="17" t="s">
        <v>137</v>
      </c>
      <c r="C235" s="62" t="s">
        <v>279</v>
      </c>
      <c r="D235" s="17" t="s">
        <v>135</v>
      </c>
      <c r="E235" s="17" t="s">
        <v>99</v>
      </c>
      <c r="F235" s="62" t="s">
        <v>261</v>
      </c>
      <c r="G235" s="63" t="s">
        <v>262</v>
      </c>
      <c r="H235" s="63" t="s">
        <v>262</v>
      </c>
      <c r="I235" s="71">
        <v>45000</v>
      </c>
      <c r="J235" s="74">
        <v>376.37</v>
      </c>
      <c r="K235" s="71">
        <v>25</v>
      </c>
      <c r="L235" s="74">
        <f t="shared" si="222"/>
        <v>1291.5</v>
      </c>
      <c r="M235" s="71">
        <f t="shared" si="239"/>
        <v>3194.9999999999995</v>
      </c>
      <c r="N235" s="71">
        <f t="shared" si="254"/>
        <v>495.00000000000006</v>
      </c>
      <c r="O235" s="74">
        <f t="shared" si="255"/>
        <v>1368</v>
      </c>
      <c r="P235" s="71">
        <f t="shared" si="256"/>
        <v>3190.5</v>
      </c>
      <c r="Q235" s="71">
        <f t="shared" si="257"/>
        <v>2659.5</v>
      </c>
      <c r="R235" s="71">
        <f t="shared" si="258"/>
        <v>3060.87</v>
      </c>
      <c r="S235" s="71">
        <f t="shared" si="259"/>
        <v>6880.5</v>
      </c>
      <c r="T235" s="71">
        <f t="shared" si="260"/>
        <v>41939.129999999997</v>
      </c>
      <c r="U235" s="102" t="s">
        <v>349</v>
      </c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</row>
    <row r="236" spans="1:192" s="2" customFormat="1" ht="30" customHeight="1" x14ac:dyDescent="0.25">
      <c r="A236" s="62">
        <v>230</v>
      </c>
      <c r="B236" s="17" t="s">
        <v>139</v>
      </c>
      <c r="C236" s="62" t="s">
        <v>278</v>
      </c>
      <c r="D236" s="17" t="s">
        <v>138</v>
      </c>
      <c r="E236" s="17" t="s">
        <v>1</v>
      </c>
      <c r="F236" s="62" t="s">
        <v>261</v>
      </c>
      <c r="G236" s="63" t="s">
        <v>262</v>
      </c>
      <c r="H236" s="63" t="s">
        <v>262</v>
      </c>
      <c r="I236" s="71">
        <v>50000</v>
      </c>
      <c r="J236" s="74">
        <v>1854</v>
      </c>
      <c r="K236" s="71">
        <v>25</v>
      </c>
      <c r="L236" s="74">
        <f t="shared" si="222"/>
        <v>1435</v>
      </c>
      <c r="M236" s="71">
        <f t="shared" si="239"/>
        <v>3549.9999999999995</v>
      </c>
      <c r="N236" s="71">
        <f t="shared" si="254"/>
        <v>550</v>
      </c>
      <c r="O236" s="74">
        <f t="shared" si="255"/>
        <v>1520</v>
      </c>
      <c r="P236" s="71">
        <f t="shared" si="256"/>
        <v>3545.0000000000005</v>
      </c>
      <c r="Q236" s="71">
        <f t="shared" si="257"/>
        <v>2955</v>
      </c>
      <c r="R236" s="71">
        <f t="shared" si="258"/>
        <v>4834</v>
      </c>
      <c r="S236" s="71">
        <f t="shared" si="259"/>
        <v>7645</v>
      </c>
      <c r="T236" s="71">
        <f t="shared" si="260"/>
        <v>45166</v>
      </c>
      <c r="U236" s="102" t="s">
        <v>349</v>
      </c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</row>
    <row r="237" spans="1:192" s="14" customFormat="1" ht="30" customHeight="1" x14ac:dyDescent="0.25">
      <c r="A237" s="62">
        <v>231</v>
      </c>
      <c r="B237" s="17" t="s">
        <v>270</v>
      </c>
      <c r="C237" s="62" t="s">
        <v>279</v>
      </c>
      <c r="D237" s="17" t="s">
        <v>271</v>
      </c>
      <c r="E237" s="17" t="s">
        <v>96</v>
      </c>
      <c r="F237" s="62" t="s">
        <v>261</v>
      </c>
      <c r="G237" s="63" t="s">
        <v>262</v>
      </c>
      <c r="H237" s="63" t="s">
        <v>262</v>
      </c>
      <c r="I237" s="71">
        <v>42000</v>
      </c>
      <c r="J237" s="74">
        <v>724.92</v>
      </c>
      <c r="K237" s="71">
        <v>25</v>
      </c>
      <c r="L237" s="74">
        <f t="shared" si="222"/>
        <v>1205.4000000000001</v>
      </c>
      <c r="M237" s="71">
        <f t="shared" ref="M237" si="261">I237*7.1%</f>
        <v>2981.9999999999995</v>
      </c>
      <c r="N237" s="71">
        <f t="shared" ref="N237" si="262">I237*1.1%</f>
        <v>462.00000000000006</v>
      </c>
      <c r="O237" s="74">
        <f t="shared" ref="O237" si="263">I237*3.04%</f>
        <v>1276.8</v>
      </c>
      <c r="P237" s="71">
        <f t="shared" ref="P237" si="264">I237*7.09%</f>
        <v>2977.8</v>
      </c>
      <c r="Q237" s="71">
        <f t="shared" ref="Q237" si="265">+L237+O237</f>
        <v>2482.1999999999998</v>
      </c>
      <c r="R237" s="71">
        <f t="shared" ref="R237" si="266">SUM(J237+K237+L237+O237)</f>
        <v>3232.12</v>
      </c>
      <c r="S237" s="71">
        <f t="shared" ref="S237" si="267">SUM(M237+N237+P237)</f>
        <v>6421.7999999999993</v>
      </c>
      <c r="T237" s="71">
        <f t="shared" ref="T237" si="268">I237-R237</f>
        <v>38767.879999999997</v>
      </c>
      <c r="U237" s="102" t="s">
        <v>349</v>
      </c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05"/>
    </row>
    <row r="238" spans="1:192" s="2" customFormat="1" ht="30" customHeight="1" x14ac:dyDescent="0.25">
      <c r="A238" s="62">
        <v>232</v>
      </c>
      <c r="B238" s="17" t="s">
        <v>242</v>
      </c>
      <c r="C238" s="62" t="s">
        <v>279</v>
      </c>
      <c r="D238" s="17" t="s">
        <v>243</v>
      </c>
      <c r="E238" s="17" t="s">
        <v>1</v>
      </c>
      <c r="F238" s="62" t="s">
        <v>261</v>
      </c>
      <c r="G238" s="63" t="s">
        <v>262</v>
      </c>
      <c r="H238" s="63" t="s">
        <v>262</v>
      </c>
      <c r="I238" s="71">
        <v>50000</v>
      </c>
      <c r="J238" s="74">
        <v>1854</v>
      </c>
      <c r="K238" s="71">
        <v>25</v>
      </c>
      <c r="L238" s="74">
        <f t="shared" si="222"/>
        <v>1435</v>
      </c>
      <c r="M238" s="71">
        <f t="shared" ref="M238:M258" si="269">I238*7.1%</f>
        <v>3549.9999999999995</v>
      </c>
      <c r="N238" s="71">
        <f t="shared" ref="N238:N258" si="270">I238*1.1%</f>
        <v>550</v>
      </c>
      <c r="O238" s="74">
        <f t="shared" ref="O238:O258" si="271">I238*3.04%</f>
        <v>1520</v>
      </c>
      <c r="P238" s="71">
        <f t="shared" ref="P238:P258" si="272">I238*7.09%</f>
        <v>3545.0000000000005</v>
      </c>
      <c r="Q238" s="71">
        <f t="shared" ref="Q238:Q258" si="273">+L238+O238</f>
        <v>2955</v>
      </c>
      <c r="R238" s="71">
        <f t="shared" ref="R238:R258" si="274">SUM(J238+K238+L238+O238)</f>
        <v>4834</v>
      </c>
      <c r="S238" s="71">
        <f t="shared" ref="S238:S258" si="275">SUM(M238+N238+P238)</f>
        <v>7645</v>
      </c>
      <c r="T238" s="71">
        <f t="shared" ref="T238:T249" si="276">I238-R238</f>
        <v>45166</v>
      </c>
      <c r="U238" s="102" t="s">
        <v>349</v>
      </c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</row>
    <row r="239" spans="1:192" s="2" customFormat="1" ht="30" customHeight="1" x14ac:dyDescent="0.25">
      <c r="A239" s="62">
        <v>233</v>
      </c>
      <c r="B239" s="17" t="s">
        <v>342</v>
      </c>
      <c r="C239" s="62" t="s">
        <v>278</v>
      </c>
      <c r="D239" s="17" t="s">
        <v>243</v>
      </c>
      <c r="E239" s="17" t="s">
        <v>1</v>
      </c>
      <c r="F239" s="62" t="s">
        <v>261</v>
      </c>
      <c r="G239" s="63" t="s">
        <v>262</v>
      </c>
      <c r="H239" s="63" t="s">
        <v>262</v>
      </c>
      <c r="I239" s="71">
        <v>61000</v>
      </c>
      <c r="J239" s="74">
        <v>3674.86</v>
      </c>
      <c r="K239" s="71">
        <v>25</v>
      </c>
      <c r="L239" s="74">
        <f t="shared" si="222"/>
        <v>1750.7</v>
      </c>
      <c r="M239" s="71">
        <f t="shared" si="269"/>
        <v>4331</v>
      </c>
      <c r="N239" s="71">
        <f t="shared" si="270"/>
        <v>671.00000000000011</v>
      </c>
      <c r="O239" s="74">
        <f t="shared" si="271"/>
        <v>1854.4</v>
      </c>
      <c r="P239" s="71">
        <f t="shared" si="272"/>
        <v>4324.9000000000005</v>
      </c>
      <c r="Q239" s="71">
        <f t="shared" si="273"/>
        <v>3605.1000000000004</v>
      </c>
      <c r="R239" s="71">
        <f t="shared" si="274"/>
        <v>7304.9600000000009</v>
      </c>
      <c r="S239" s="71">
        <f t="shared" si="275"/>
        <v>9326.9000000000015</v>
      </c>
      <c r="T239" s="71">
        <f t="shared" si="276"/>
        <v>53695.040000000001</v>
      </c>
      <c r="U239" s="102" t="s">
        <v>349</v>
      </c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</row>
    <row r="240" spans="1:192" s="2" customFormat="1" ht="30" customHeight="1" x14ac:dyDescent="0.25">
      <c r="A240" s="62">
        <v>234</v>
      </c>
      <c r="B240" s="17" t="s">
        <v>416</v>
      </c>
      <c r="C240" s="62" t="s">
        <v>278</v>
      </c>
      <c r="D240" s="17" t="s">
        <v>243</v>
      </c>
      <c r="E240" s="17" t="s">
        <v>1</v>
      </c>
      <c r="F240" s="62" t="s">
        <v>261</v>
      </c>
      <c r="G240" s="63" t="s">
        <v>262</v>
      </c>
      <c r="H240" s="63" t="s">
        <v>262</v>
      </c>
      <c r="I240" s="71">
        <v>61000</v>
      </c>
      <c r="J240" s="74">
        <v>3674.86</v>
      </c>
      <c r="K240" s="71">
        <v>25</v>
      </c>
      <c r="L240" s="74">
        <f t="shared" ref="L240" si="277">I240*2.87%</f>
        <v>1750.7</v>
      </c>
      <c r="M240" s="71">
        <f t="shared" ref="M240" si="278">I240*7.1%</f>
        <v>4331</v>
      </c>
      <c r="N240" s="71">
        <f t="shared" ref="N240" si="279">I240*1.1%</f>
        <v>671.00000000000011</v>
      </c>
      <c r="O240" s="74">
        <f t="shared" ref="O240" si="280">I240*3.04%</f>
        <v>1854.4</v>
      </c>
      <c r="P240" s="71">
        <f t="shared" ref="P240" si="281">I240*7.09%</f>
        <v>4324.9000000000005</v>
      </c>
      <c r="Q240" s="71">
        <f t="shared" ref="Q240" si="282">+L240+O240</f>
        <v>3605.1000000000004</v>
      </c>
      <c r="R240" s="71">
        <f t="shared" si="274"/>
        <v>7304.9600000000009</v>
      </c>
      <c r="S240" s="71">
        <f t="shared" si="275"/>
        <v>9326.9000000000015</v>
      </c>
      <c r="T240" s="71">
        <f t="shared" si="276"/>
        <v>53695.040000000001</v>
      </c>
      <c r="U240" s="102" t="s">
        <v>349</v>
      </c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</row>
    <row r="241" spans="1:191" s="2" customFormat="1" ht="30" customHeight="1" x14ac:dyDescent="0.25">
      <c r="A241" s="62">
        <v>235</v>
      </c>
      <c r="B241" s="17" t="s">
        <v>128</v>
      </c>
      <c r="C241" s="62" t="s">
        <v>279</v>
      </c>
      <c r="D241" s="17" t="s">
        <v>243</v>
      </c>
      <c r="E241" s="17" t="s">
        <v>99</v>
      </c>
      <c r="F241" s="62" t="s">
        <v>261</v>
      </c>
      <c r="G241" s="63" t="s">
        <v>262</v>
      </c>
      <c r="H241" s="63" t="s">
        <v>262</v>
      </c>
      <c r="I241" s="71">
        <v>45000</v>
      </c>
      <c r="J241" s="74">
        <v>1148.33</v>
      </c>
      <c r="K241" s="71">
        <v>25</v>
      </c>
      <c r="L241" s="74">
        <f t="shared" si="222"/>
        <v>1291.5</v>
      </c>
      <c r="M241" s="71">
        <f>I241*7.1%</f>
        <v>3194.9999999999995</v>
      </c>
      <c r="N241" s="71">
        <f>I241*1.1%</f>
        <v>495.00000000000006</v>
      </c>
      <c r="O241" s="74">
        <f>I241*3.04%</f>
        <v>1368</v>
      </c>
      <c r="P241" s="71">
        <f>I241*7.09%</f>
        <v>3190.5</v>
      </c>
      <c r="Q241" s="71">
        <f>+L241+O241</f>
        <v>2659.5</v>
      </c>
      <c r="R241" s="71">
        <f>SUM(J241+K241+L241+O241)</f>
        <v>3832.83</v>
      </c>
      <c r="S241" s="71">
        <f>SUM(M241+N241+P241)</f>
        <v>6880.5</v>
      </c>
      <c r="T241" s="71">
        <f>I241-R241</f>
        <v>41167.17</v>
      </c>
      <c r="U241" s="102" t="s">
        <v>349</v>
      </c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</row>
    <row r="242" spans="1:191" s="2" customFormat="1" ht="30" customHeight="1" x14ac:dyDescent="0.25">
      <c r="A242" s="62">
        <v>236</v>
      </c>
      <c r="B242" s="17" t="s">
        <v>21</v>
      </c>
      <c r="C242" s="62" t="s">
        <v>278</v>
      </c>
      <c r="D242" s="17" t="s">
        <v>140</v>
      </c>
      <c r="E242" s="17" t="s">
        <v>20</v>
      </c>
      <c r="F242" s="62" t="s">
        <v>261</v>
      </c>
      <c r="G242" s="63" t="s">
        <v>262</v>
      </c>
      <c r="H242" s="63" t="s">
        <v>262</v>
      </c>
      <c r="I242" s="71">
        <v>190000</v>
      </c>
      <c r="J242" s="74">
        <v>33275.620000000003</v>
      </c>
      <c r="K242" s="71">
        <v>25</v>
      </c>
      <c r="L242" s="74">
        <f>I242*2.87%</f>
        <v>5453</v>
      </c>
      <c r="M242" s="71">
        <f t="shared" ref="M242" si="283">I242*7.1%</f>
        <v>13489.999999999998</v>
      </c>
      <c r="N242" s="71">
        <f t="shared" ref="N242" si="284">I242*1.1%</f>
        <v>2090</v>
      </c>
      <c r="O242" s="74">
        <v>5776</v>
      </c>
      <c r="P242" s="71">
        <f t="shared" ref="P242" si="285">I242*7.09%</f>
        <v>13471</v>
      </c>
      <c r="Q242" s="71">
        <f t="shared" ref="Q242" si="286">+L242+O242</f>
        <v>11229</v>
      </c>
      <c r="R242" s="71">
        <f t="shared" ref="R242" si="287">SUM(J242+K242+L242+O242)</f>
        <v>44529.62</v>
      </c>
      <c r="S242" s="71">
        <f t="shared" ref="S242" si="288">SUM(M242+N242+P242)</f>
        <v>29051</v>
      </c>
      <c r="T242" s="71">
        <f t="shared" ref="T242" si="289">I242-R242</f>
        <v>145470.38</v>
      </c>
      <c r="U242" s="102" t="s">
        <v>349</v>
      </c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</row>
    <row r="243" spans="1:191" s="2" customFormat="1" ht="30" customHeight="1" x14ac:dyDescent="0.25">
      <c r="A243" s="62">
        <v>237</v>
      </c>
      <c r="B243" s="17" t="s">
        <v>231</v>
      </c>
      <c r="C243" s="62" t="s">
        <v>278</v>
      </c>
      <c r="D243" s="17" t="s">
        <v>140</v>
      </c>
      <c r="E243" s="17" t="s">
        <v>198</v>
      </c>
      <c r="F243" s="62" t="s">
        <v>261</v>
      </c>
      <c r="G243" s="63" t="s">
        <v>262</v>
      </c>
      <c r="H243" s="63" t="s">
        <v>262</v>
      </c>
      <c r="I243" s="71">
        <v>50000</v>
      </c>
      <c r="J243" s="74">
        <v>1854</v>
      </c>
      <c r="K243" s="71">
        <v>25</v>
      </c>
      <c r="L243" s="74">
        <f t="shared" si="222"/>
        <v>1435</v>
      </c>
      <c r="M243" s="71">
        <f t="shared" si="269"/>
        <v>3549.9999999999995</v>
      </c>
      <c r="N243" s="71">
        <f t="shared" si="270"/>
        <v>550</v>
      </c>
      <c r="O243" s="74">
        <f t="shared" si="271"/>
        <v>1520</v>
      </c>
      <c r="P243" s="71">
        <f t="shared" si="272"/>
        <v>3545.0000000000005</v>
      </c>
      <c r="Q243" s="71">
        <f t="shared" si="273"/>
        <v>2955</v>
      </c>
      <c r="R243" s="71">
        <f t="shared" si="274"/>
        <v>4834</v>
      </c>
      <c r="S243" s="71">
        <f t="shared" si="275"/>
        <v>7645</v>
      </c>
      <c r="T243" s="71">
        <f t="shared" si="276"/>
        <v>45166</v>
      </c>
      <c r="U243" s="102" t="s">
        <v>349</v>
      </c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</row>
    <row r="244" spans="1:191" s="2" customFormat="1" ht="30" customHeight="1" x14ac:dyDescent="0.25">
      <c r="A244" s="62">
        <v>238</v>
      </c>
      <c r="B244" s="17" t="s">
        <v>377</v>
      </c>
      <c r="C244" s="62" t="s">
        <v>279</v>
      </c>
      <c r="D244" s="17" t="s">
        <v>140</v>
      </c>
      <c r="E244" s="17" t="s">
        <v>198</v>
      </c>
      <c r="F244" s="62" t="s">
        <v>261</v>
      </c>
      <c r="G244" s="63" t="s">
        <v>262</v>
      </c>
      <c r="H244" s="63" t="s">
        <v>262</v>
      </c>
      <c r="I244" s="71">
        <v>80000</v>
      </c>
      <c r="J244" s="74">
        <v>7400.87</v>
      </c>
      <c r="K244" s="71">
        <v>25</v>
      </c>
      <c r="L244" s="74">
        <f>I244*2.87%</f>
        <v>2296</v>
      </c>
      <c r="M244" s="71">
        <f>I244*7.1%</f>
        <v>5679.9999999999991</v>
      </c>
      <c r="N244" s="71">
        <f>I244*1.1%</f>
        <v>880.00000000000011</v>
      </c>
      <c r="O244" s="74">
        <f>I244*3.04%</f>
        <v>2432</v>
      </c>
      <c r="P244" s="71">
        <f>I244*7.09%</f>
        <v>5672</v>
      </c>
      <c r="Q244" s="71">
        <f>+L244+O244</f>
        <v>4728</v>
      </c>
      <c r="R244" s="71">
        <f t="shared" si="274"/>
        <v>12153.869999999999</v>
      </c>
      <c r="S244" s="71">
        <f>SUM(M244+N244+P244)</f>
        <v>12232</v>
      </c>
      <c r="T244" s="71">
        <f>I244-R244</f>
        <v>67846.13</v>
      </c>
      <c r="U244" s="102" t="s">
        <v>349</v>
      </c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</row>
    <row r="245" spans="1:191" s="2" customFormat="1" ht="30" customHeight="1" x14ac:dyDescent="0.25">
      <c r="A245" s="62">
        <v>239</v>
      </c>
      <c r="B245" s="17" t="s">
        <v>294</v>
      </c>
      <c r="C245" s="62" t="s">
        <v>278</v>
      </c>
      <c r="D245" s="17" t="s">
        <v>140</v>
      </c>
      <c r="E245" s="17" t="s">
        <v>298</v>
      </c>
      <c r="F245" s="62" t="s">
        <v>261</v>
      </c>
      <c r="G245" s="63" t="s">
        <v>262</v>
      </c>
      <c r="H245" s="63" t="s">
        <v>262</v>
      </c>
      <c r="I245" s="71">
        <v>50000</v>
      </c>
      <c r="J245" s="74">
        <v>1854</v>
      </c>
      <c r="K245" s="71">
        <v>25</v>
      </c>
      <c r="L245" s="74">
        <f>I245*2.87%</f>
        <v>1435</v>
      </c>
      <c r="M245" s="71">
        <f>I245*7.1%</f>
        <v>3549.9999999999995</v>
      </c>
      <c r="N245" s="71">
        <f>I245*1.1%</f>
        <v>550</v>
      </c>
      <c r="O245" s="74">
        <f>I245*3.04%</f>
        <v>1520</v>
      </c>
      <c r="P245" s="71">
        <f>I245*7.09%</f>
        <v>3545.0000000000005</v>
      </c>
      <c r="Q245" s="71">
        <f>+L245+O245</f>
        <v>2955</v>
      </c>
      <c r="R245" s="71">
        <f>SUM(J245+K245+L245+O245)</f>
        <v>4834</v>
      </c>
      <c r="S245" s="71">
        <f>SUM(M245+N245+P245)</f>
        <v>7645</v>
      </c>
      <c r="T245" s="71">
        <f>I245-R245</f>
        <v>45166</v>
      </c>
      <c r="U245" s="102" t="s">
        <v>349</v>
      </c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</row>
    <row r="246" spans="1:191" s="2" customFormat="1" ht="30" customHeight="1" x14ac:dyDescent="0.25">
      <c r="A246" s="62">
        <v>240</v>
      </c>
      <c r="B246" s="17" t="s">
        <v>305</v>
      </c>
      <c r="C246" s="62" t="s">
        <v>278</v>
      </c>
      <c r="D246" s="17" t="s">
        <v>140</v>
      </c>
      <c r="E246" s="17" t="s">
        <v>44</v>
      </c>
      <c r="F246" s="62" t="s">
        <v>261</v>
      </c>
      <c r="G246" s="63" t="s">
        <v>262</v>
      </c>
      <c r="H246" s="63" t="s">
        <v>262</v>
      </c>
      <c r="I246" s="71">
        <v>45000</v>
      </c>
      <c r="J246" s="74">
        <v>1148.33</v>
      </c>
      <c r="K246" s="71">
        <v>25</v>
      </c>
      <c r="L246" s="74">
        <f t="shared" si="222"/>
        <v>1291.5</v>
      </c>
      <c r="M246" s="71">
        <f t="shared" si="269"/>
        <v>3194.9999999999995</v>
      </c>
      <c r="N246" s="71">
        <f t="shared" si="270"/>
        <v>495.00000000000006</v>
      </c>
      <c r="O246" s="74">
        <f t="shared" si="271"/>
        <v>1368</v>
      </c>
      <c r="P246" s="71">
        <f t="shared" si="272"/>
        <v>3190.5</v>
      </c>
      <c r="Q246" s="71">
        <f t="shared" si="273"/>
        <v>2659.5</v>
      </c>
      <c r="R246" s="71">
        <f t="shared" si="274"/>
        <v>3832.83</v>
      </c>
      <c r="S246" s="71">
        <f t="shared" si="275"/>
        <v>6880.5</v>
      </c>
      <c r="T246" s="71">
        <f t="shared" si="276"/>
        <v>41167.17</v>
      </c>
      <c r="U246" s="102" t="s">
        <v>349</v>
      </c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</row>
    <row r="247" spans="1:191" s="2" customFormat="1" ht="30" customHeight="1" x14ac:dyDescent="0.25">
      <c r="A247" s="62">
        <v>241</v>
      </c>
      <c r="B247" s="17" t="s">
        <v>308</v>
      </c>
      <c r="C247" s="62" t="s">
        <v>279</v>
      </c>
      <c r="D247" s="17" t="s">
        <v>140</v>
      </c>
      <c r="E247" s="17" t="s">
        <v>44</v>
      </c>
      <c r="F247" s="62" t="s">
        <v>261</v>
      </c>
      <c r="G247" s="63" t="s">
        <v>262</v>
      </c>
      <c r="H247" s="63" t="s">
        <v>262</v>
      </c>
      <c r="I247" s="71">
        <v>60000</v>
      </c>
      <c r="J247" s="74">
        <v>3486.68</v>
      </c>
      <c r="K247" s="71">
        <v>25</v>
      </c>
      <c r="L247" s="74">
        <f t="shared" si="222"/>
        <v>1722</v>
      </c>
      <c r="M247" s="71">
        <f t="shared" si="269"/>
        <v>4260</v>
      </c>
      <c r="N247" s="71">
        <f t="shared" si="270"/>
        <v>660.00000000000011</v>
      </c>
      <c r="O247" s="74">
        <f t="shared" si="271"/>
        <v>1824</v>
      </c>
      <c r="P247" s="71">
        <f t="shared" si="272"/>
        <v>4254</v>
      </c>
      <c r="Q247" s="71">
        <f t="shared" si="273"/>
        <v>3546</v>
      </c>
      <c r="R247" s="71">
        <f t="shared" si="274"/>
        <v>7057.68</v>
      </c>
      <c r="S247" s="71">
        <f t="shared" si="275"/>
        <v>9174</v>
      </c>
      <c r="T247" s="71">
        <f t="shared" si="276"/>
        <v>52942.32</v>
      </c>
      <c r="U247" s="102" t="s">
        <v>349</v>
      </c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</row>
    <row r="248" spans="1:191" s="2" customFormat="1" ht="30" customHeight="1" x14ac:dyDescent="0.25">
      <c r="A248" s="62">
        <v>242</v>
      </c>
      <c r="B248" s="17" t="s">
        <v>141</v>
      </c>
      <c r="C248" s="62" t="s">
        <v>278</v>
      </c>
      <c r="D248" s="17" t="s">
        <v>140</v>
      </c>
      <c r="E248" s="17" t="s">
        <v>44</v>
      </c>
      <c r="F248" s="62" t="s">
        <v>261</v>
      </c>
      <c r="G248" s="63" t="s">
        <v>262</v>
      </c>
      <c r="H248" s="63" t="s">
        <v>262</v>
      </c>
      <c r="I248" s="71">
        <v>41000</v>
      </c>
      <c r="J248" s="74">
        <v>583.79</v>
      </c>
      <c r="K248" s="71">
        <v>25</v>
      </c>
      <c r="L248" s="74">
        <v>1176.7</v>
      </c>
      <c r="M248" s="71">
        <f t="shared" si="269"/>
        <v>2910.9999999999995</v>
      </c>
      <c r="N248" s="71">
        <f t="shared" si="270"/>
        <v>451.00000000000006</v>
      </c>
      <c r="O248" s="74">
        <f t="shared" si="271"/>
        <v>1246.4000000000001</v>
      </c>
      <c r="P248" s="71">
        <f t="shared" si="272"/>
        <v>2906.9</v>
      </c>
      <c r="Q248" s="71">
        <f t="shared" si="273"/>
        <v>2423.1000000000004</v>
      </c>
      <c r="R248" s="71">
        <f t="shared" si="274"/>
        <v>3031.8900000000003</v>
      </c>
      <c r="S248" s="71">
        <f t="shared" si="275"/>
        <v>6268.9</v>
      </c>
      <c r="T248" s="71">
        <f t="shared" si="276"/>
        <v>37968.11</v>
      </c>
      <c r="U248" s="102" t="s">
        <v>349</v>
      </c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</row>
    <row r="249" spans="1:191" s="2" customFormat="1" ht="30" customHeight="1" x14ac:dyDescent="0.25">
      <c r="A249" s="62">
        <v>243</v>
      </c>
      <c r="B249" s="17" t="s">
        <v>330</v>
      </c>
      <c r="C249" s="62" t="s">
        <v>278</v>
      </c>
      <c r="D249" s="17" t="s">
        <v>140</v>
      </c>
      <c r="E249" s="17" t="s">
        <v>44</v>
      </c>
      <c r="F249" s="62" t="s">
        <v>261</v>
      </c>
      <c r="G249" s="63" t="s">
        <v>262</v>
      </c>
      <c r="H249" s="63" t="s">
        <v>262</v>
      </c>
      <c r="I249" s="71">
        <v>46000</v>
      </c>
      <c r="J249" s="74">
        <v>1289.46</v>
      </c>
      <c r="K249" s="71">
        <v>25</v>
      </c>
      <c r="L249" s="74">
        <f t="shared" si="222"/>
        <v>1320.2</v>
      </c>
      <c r="M249" s="71">
        <f t="shared" si="269"/>
        <v>3265.9999999999995</v>
      </c>
      <c r="N249" s="71">
        <f t="shared" si="270"/>
        <v>506.00000000000006</v>
      </c>
      <c r="O249" s="74">
        <f t="shared" si="271"/>
        <v>1398.4</v>
      </c>
      <c r="P249" s="71">
        <f t="shared" si="272"/>
        <v>3261.4</v>
      </c>
      <c r="Q249" s="71">
        <f t="shared" si="273"/>
        <v>2718.6000000000004</v>
      </c>
      <c r="R249" s="71">
        <f t="shared" si="274"/>
        <v>4033.06</v>
      </c>
      <c r="S249" s="71">
        <f t="shared" si="275"/>
        <v>7033.4</v>
      </c>
      <c r="T249" s="71">
        <f t="shared" si="276"/>
        <v>41966.94</v>
      </c>
      <c r="U249" s="102" t="s">
        <v>349</v>
      </c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</row>
    <row r="250" spans="1:191" s="2" customFormat="1" ht="30" customHeight="1" x14ac:dyDescent="0.25">
      <c r="A250" s="62">
        <v>244</v>
      </c>
      <c r="B250" s="17" t="s">
        <v>396</v>
      </c>
      <c r="C250" s="62" t="s">
        <v>279</v>
      </c>
      <c r="D250" s="17" t="s">
        <v>140</v>
      </c>
      <c r="E250" s="17" t="s">
        <v>44</v>
      </c>
      <c r="F250" s="62" t="s">
        <v>261</v>
      </c>
      <c r="G250" s="63" t="s">
        <v>262</v>
      </c>
      <c r="H250" s="63" t="s">
        <v>262</v>
      </c>
      <c r="I250" s="71">
        <v>46000</v>
      </c>
      <c r="J250" s="74">
        <v>1289.46</v>
      </c>
      <c r="K250" s="71">
        <v>25</v>
      </c>
      <c r="L250" s="74">
        <f t="shared" si="222"/>
        <v>1320.2</v>
      </c>
      <c r="M250" s="71">
        <f t="shared" si="269"/>
        <v>3265.9999999999995</v>
      </c>
      <c r="N250" s="71">
        <f t="shared" si="270"/>
        <v>506.00000000000006</v>
      </c>
      <c r="O250" s="74">
        <f t="shared" si="271"/>
        <v>1398.4</v>
      </c>
      <c r="P250" s="71">
        <f t="shared" si="272"/>
        <v>3261.4</v>
      </c>
      <c r="Q250" s="71">
        <f t="shared" si="273"/>
        <v>2718.6000000000004</v>
      </c>
      <c r="R250" s="71">
        <f t="shared" si="274"/>
        <v>4033.06</v>
      </c>
      <c r="S250" s="71">
        <f t="shared" si="275"/>
        <v>7033.4</v>
      </c>
      <c r="T250" s="71">
        <f>I250-R250</f>
        <v>41966.94</v>
      </c>
      <c r="U250" s="102" t="s">
        <v>349</v>
      </c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</row>
    <row r="251" spans="1:191" s="2" customFormat="1" ht="30" customHeight="1" x14ac:dyDescent="0.25">
      <c r="A251" s="62">
        <v>245</v>
      </c>
      <c r="B251" s="17" t="s">
        <v>397</v>
      </c>
      <c r="C251" s="62" t="s">
        <v>278</v>
      </c>
      <c r="D251" s="17" t="s">
        <v>140</v>
      </c>
      <c r="E251" s="17" t="s">
        <v>44</v>
      </c>
      <c r="F251" s="62" t="s">
        <v>261</v>
      </c>
      <c r="G251" s="63" t="s">
        <v>262</v>
      </c>
      <c r="H251" s="63" t="s">
        <v>262</v>
      </c>
      <c r="I251" s="71">
        <v>45000</v>
      </c>
      <c r="J251" s="74">
        <v>1148.33</v>
      </c>
      <c r="K251" s="71">
        <v>25</v>
      </c>
      <c r="L251" s="74">
        <f t="shared" si="222"/>
        <v>1291.5</v>
      </c>
      <c r="M251" s="71">
        <f t="shared" si="269"/>
        <v>3194.9999999999995</v>
      </c>
      <c r="N251" s="71">
        <f t="shared" si="270"/>
        <v>495.00000000000006</v>
      </c>
      <c r="O251" s="74">
        <f t="shared" si="271"/>
        <v>1368</v>
      </c>
      <c r="P251" s="71">
        <f t="shared" si="272"/>
        <v>3190.5</v>
      </c>
      <c r="Q251" s="71">
        <f t="shared" si="273"/>
        <v>2659.5</v>
      </c>
      <c r="R251" s="71">
        <f t="shared" si="274"/>
        <v>3832.83</v>
      </c>
      <c r="S251" s="71">
        <f t="shared" si="275"/>
        <v>6880.5</v>
      </c>
      <c r="T251" s="71">
        <f t="shared" ref="T251" si="290">I251-R251</f>
        <v>41167.17</v>
      </c>
      <c r="U251" s="102" t="s">
        <v>349</v>
      </c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</row>
    <row r="252" spans="1:191" s="2" customFormat="1" ht="30" customHeight="1" x14ac:dyDescent="0.25">
      <c r="A252" s="62">
        <v>246</v>
      </c>
      <c r="B252" s="28" t="s">
        <v>398</v>
      </c>
      <c r="C252" s="64" t="s">
        <v>279</v>
      </c>
      <c r="D252" s="28" t="s">
        <v>140</v>
      </c>
      <c r="E252" s="28" t="s">
        <v>44</v>
      </c>
      <c r="F252" s="64" t="s">
        <v>261</v>
      </c>
      <c r="G252" s="65" t="s">
        <v>262</v>
      </c>
      <c r="H252" s="65" t="s">
        <v>262</v>
      </c>
      <c r="I252" s="74">
        <v>45000</v>
      </c>
      <c r="J252" s="74">
        <v>891.01</v>
      </c>
      <c r="K252" s="74">
        <v>25</v>
      </c>
      <c r="L252" s="74">
        <f t="shared" si="222"/>
        <v>1291.5</v>
      </c>
      <c r="M252" s="74">
        <f t="shared" si="269"/>
        <v>3194.9999999999995</v>
      </c>
      <c r="N252" s="74">
        <f t="shared" si="270"/>
        <v>495.00000000000006</v>
      </c>
      <c r="O252" s="74">
        <f t="shared" si="271"/>
        <v>1368</v>
      </c>
      <c r="P252" s="74">
        <f t="shared" si="272"/>
        <v>3190.5</v>
      </c>
      <c r="Q252" s="74">
        <f t="shared" si="273"/>
        <v>2659.5</v>
      </c>
      <c r="R252" s="74">
        <f t="shared" si="274"/>
        <v>3575.51</v>
      </c>
      <c r="S252" s="74">
        <f t="shared" si="275"/>
        <v>6880.5</v>
      </c>
      <c r="T252" s="74">
        <f>I252-R252</f>
        <v>41424.49</v>
      </c>
      <c r="U252" s="103" t="s">
        <v>349</v>
      </c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</row>
    <row r="253" spans="1:191" s="2" customFormat="1" ht="30" customHeight="1" x14ac:dyDescent="0.25">
      <c r="A253" s="62">
        <v>247</v>
      </c>
      <c r="B253" s="17" t="s">
        <v>400</v>
      </c>
      <c r="C253" s="62" t="s">
        <v>278</v>
      </c>
      <c r="D253" s="17" t="s">
        <v>140</v>
      </c>
      <c r="E253" s="17" t="s">
        <v>44</v>
      </c>
      <c r="F253" s="62" t="s">
        <v>261</v>
      </c>
      <c r="G253" s="63" t="s">
        <v>262</v>
      </c>
      <c r="H253" s="63" t="s">
        <v>262</v>
      </c>
      <c r="I253" s="71">
        <v>45000</v>
      </c>
      <c r="J253" s="74">
        <v>1148.33</v>
      </c>
      <c r="K253" s="71">
        <v>25</v>
      </c>
      <c r="L253" s="74">
        <f t="shared" si="222"/>
        <v>1291.5</v>
      </c>
      <c r="M253" s="71">
        <f t="shared" si="269"/>
        <v>3194.9999999999995</v>
      </c>
      <c r="N253" s="71">
        <f t="shared" si="270"/>
        <v>495.00000000000006</v>
      </c>
      <c r="O253" s="74">
        <f t="shared" si="271"/>
        <v>1368</v>
      </c>
      <c r="P253" s="71">
        <f t="shared" si="272"/>
        <v>3190.5</v>
      </c>
      <c r="Q253" s="71">
        <f t="shared" si="273"/>
        <v>2659.5</v>
      </c>
      <c r="R253" s="71">
        <f t="shared" si="274"/>
        <v>3832.83</v>
      </c>
      <c r="S253" s="71">
        <f t="shared" si="275"/>
        <v>6880.5</v>
      </c>
      <c r="T253" s="71">
        <f t="shared" ref="T253:T258" si="291">I253-R253</f>
        <v>41167.17</v>
      </c>
      <c r="U253" s="102" t="s">
        <v>349</v>
      </c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</row>
    <row r="254" spans="1:191" s="2" customFormat="1" ht="30" customHeight="1" x14ac:dyDescent="0.25">
      <c r="A254" s="62">
        <v>248</v>
      </c>
      <c r="B254" s="17" t="s">
        <v>404</v>
      </c>
      <c r="C254" s="62" t="s">
        <v>279</v>
      </c>
      <c r="D254" s="17" t="s">
        <v>140</v>
      </c>
      <c r="E254" s="17" t="s">
        <v>44</v>
      </c>
      <c r="F254" s="62" t="s">
        <v>261</v>
      </c>
      <c r="G254" s="63" t="s">
        <v>262</v>
      </c>
      <c r="H254" s="63" t="s">
        <v>262</v>
      </c>
      <c r="I254" s="71">
        <v>45000</v>
      </c>
      <c r="J254" s="74">
        <v>1148.33</v>
      </c>
      <c r="K254" s="71">
        <v>25</v>
      </c>
      <c r="L254" s="74">
        <f t="shared" si="222"/>
        <v>1291.5</v>
      </c>
      <c r="M254" s="71">
        <f t="shared" si="269"/>
        <v>3194.9999999999995</v>
      </c>
      <c r="N254" s="71">
        <f t="shared" si="270"/>
        <v>495.00000000000006</v>
      </c>
      <c r="O254" s="74">
        <f t="shared" si="271"/>
        <v>1368</v>
      </c>
      <c r="P254" s="71">
        <f t="shared" si="272"/>
        <v>3190.5</v>
      </c>
      <c r="Q254" s="71">
        <f t="shared" si="273"/>
        <v>2659.5</v>
      </c>
      <c r="R254" s="71">
        <f t="shared" si="274"/>
        <v>3832.83</v>
      </c>
      <c r="S254" s="71">
        <f t="shared" si="275"/>
        <v>6880.5</v>
      </c>
      <c r="T254" s="71">
        <f>I254-R254</f>
        <v>41167.17</v>
      </c>
      <c r="U254" s="102" t="s">
        <v>349</v>
      </c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</row>
    <row r="255" spans="1:191" s="2" customFormat="1" ht="30" customHeight="1" x14ac:dyDescent="0.25">
      <c r="A255" s="62">
        <v>249</v>
      </c>
      <c r="B255" s="17" t="s">
        <v>403</v>
      </c>
      <c r="C255" s="62" t="s">
        <v>278</v>
      </c>
      <c r="D255" s="17" t="s">
        <v>140</v>
      </c>
      <c r="E255" s="17" t="s">
        <v>44</v>
      </c>
      <c r="F255" s="62" t="s">
        <v>261</v>
      </c>
      <c r="G255" s="63" t="s">
        <v>262</v>
      </c>
      <c r="H255" s="63" t="s">
        <v>262</v>
      </c>
      <c r="I255" s="71">
        <v>45000</v>
      </c>
      <c r="J255" s="74">
        <v>1148.33</v>
      </c>
      <c r="K255" s="71">
        <v>25</v>
      </c>
      <c r="L255" s="74">
        <f t="shared" si="222"/>
        <v>1291.5</v>
      </c>
      <c r="M255" s="71">
        <f t="shared" si="269"/>
        <v>3194.9999999999995</v>
      </c>
      <c r="N255" s="71">
        <f t="shared" si="270"/>
        <v>495.00000000000006</v>
      </c>
      <c r="O255" s="74">
        <f t="shared" si="271"/>
        <v>1368</v>
      </c>
      <c r="P255" s="71">
        <f t="shared" si="272"/>
        <v>3190.5</v>
      </c>
      <c r="Q255" s="71">
        <f t="shared" si="273"/>
        <v>2659.5</v>
      </c>
      <c r="R255" s="71">
        <f t="shared" si="274"/>
        <v>3832.83</v>
      </c>
      <c r="S255" s="71">
        <f t="shared" si="275"/>
        <v>6880.5</v>
      </c>
      <c r="T255" s="71">
        <f t="shared" si="291"/>
        <v>41167.17</v>
      </c>
      <c r="U255" s="102" t="s">
        <v>349</v>
      </c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</row>
    <row r="256" spans="1:191" s="26" customFormat="1" ht="30" customHeight="1" x14ac:dyDescent="0.25">
      <c r="A256" s="62">
        <v>250</v>
      </c>
      <c r="B256" s="17" t="s">
        <v>412</v>
      </c>
      <c r="C256" s="62" t="s">
        <v>279</v>
      </c>
      <c r="D256" s="17" t="s">
        <v>140</v>
      </c>
      <c r="E256" s="17" t="s">
        <v>44</v>
      </c>
      <c r="F256" s="62" t="s">
        <v>261</v>
      </c>
      <c r="G256" s="63" t="s">
        <v>262</v>
      </c>
      <c r="H256" s="63" t="s">
        <v>262</v>
      </c>
      <c r="I256" s="71">
        <v>45000</v>
      </c>
      <c r="J256" s="74">
        <v>1148.33</v>
      </c>
      <c r="K256" s="71">
        <v>25</v>
      </c>
      <c r="L256" s="74">
        <f t="shared" si="222"/>
        <v>1291.5</v>
      </c>
      <c r="M256" s="71">
        <f t="shared" si="269"/>
        <v>3194.9999999999995</v>
      </c>
      <c r="N256" s="71">
        <f t="shared" si="270"/>
        <v>495.00000000000006</v>
      </c>
      <c r="O256" s="74">
        <f t="shared" si="271"/>
        <v>1368</v>
      </c>
      <c r="P256" s="71">
        <f t="shared" si="272"/>
        <v>3190.5</v>
      </c>
      <c r="Q256" s="71">
        <f t="shared" si="273"/>
        <v>2659.5</v>
      </c>
      <c r="R256" s="71">
        <f t="shared" si="274"/>
        <v>3832.83</v>
      </c>
      <c r="S256" s="71">
        <f t="shared" si="275"/>
        <v>6880.5</v>
      </c>
      <c r="T256" s="71">
        <f t="shared" si="291"/>
        <v>41167.17</v>
      </c>
      <c r="U256" s="102" t="s">
        <v>349</v>
      </c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</row>
    <row r="257" spans="1:191" s="2" customFormat="1" ht="30" customHeight="1" x14ac:dyDescent="0.25">
      <c r="A257" s="62">
        <v>251</v>
      </c>
      <c r="B257" s="17" t="s">
        <v>402</v>
      </c>
      <c r="C257" s="62" t="s">
        <v>278</v>
      </c>
      <c r="D257" s="17" t="s">
        <v>140</v>
      </c>
      <c r="E257" s="17" t="s">
        <v>44</v>
      </c>
      <c r="F257" s="62" t="s">
        <v>261</v>
      </c>
      <c r="G257" s="63" t="s">
        <v>262</v>
      </c>
      <c r="H257" s="63" t="s">
        <v>262</v>
      </c>
      <c r="I257" s="71">
        <v>45000</v>
      </c>
      <c r="J257" s="74">
        <v>1148.33</v>
      </c>
      <c r="K257" s="71">
        <v>25</v>
      </c>
      <c r="L257" s="74">
        <f t="shared" si="222"/>
        <v>1291.5</v>
      </c>
      <c r="M257" s="71">
        <f t="shared" si="269"/>
        <v>3194.9999999999995</v>
      </c>
      <c r="N257" s="71">
        <f t="shared" si="270"/>
        <v>495.00000000000006</v>
      </c>
      <c r="O257" s="74">
        <f t="shared" si="271"/>
        <v>1368</v>
      </c>
      <c r="P257" s="71">
        <f t="shared" si="272"/>
        <v>3190.5</v>
      </c>
      <c r="Q257" s="71">
        <f t="shared" si="273"/>
        <v>2659.5</v>
      </c>
      <c r="R257" s="71">
        <f t="shared" si="274"/>
        <v>3832.83</v>
      </c>
      <c r="S257" s="71">
        <f t="shared" si="275"/>
        <v>6880.5</v>
      </c>
      <c r="T257" s="71">
        <f>I257-R257</f>
        <v>41167.17</v>
      </c>
      <c r="U257" s="102" t="s">
        <v>349</v>
      </c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</row>
    <row r="258" spans="1:191" s="2" customFormat="1" ht="30" customHeight="1" x14ac:dyDescent="0.25">
      <c r="A258" s="62">
        <v>252</v>
      </c>
      <c r="B258" s="17" t="s">
        <v>401</v>
      </c>
      <c r="C258" s="62" t="s">
        <v>278</v>
      </c>
      <c r="D258" s="17" t="s">
        <v>140</v>
      </c>
      <c r="E258" s="17" t="s">
        <v>44</v>
      </c>
      <c r="F258" s="62" t="s">
        <v>261</v>
      </c>
      <c r="G258" s="63" t="s">
        <v>262</v>
      </c>
      <c r="H258" s="63" t="s">
        <v>262</v>
      </c>
      <c r="I258" s="71">
        <v>45000</v>
      </c>
      <c r="J258" s="74">
        <v>1148.33</v>
      </c>
      <c r="K258" s="71">
        <v>25</v>
      </c>
      <c r="L258" s="74">
        <f t="shared" si="222"/>
        <v>1291.5</v>
      </c>
      <c r="M258" s="71">
        <f t="shared" si="269"/>
        <v>3194.9999999999995</v>
      </c>
      <c r="N258" s="71">
        <f t="shared" si="270"/>
        <v>495.00000000000006</v>
      </c>
      <c r="O258" s="74">
        <f t="shared" si="271"/>
        <v>1368</v>
      </c>
      <c r="P258" s="71">
        <f t="shared" si="272"/>
        <v>3190.5</v>
      </c>
      <c r="Q258" s="71">
        <f t="shared" si="273"/>
        <v>2659.5</v>
      </c>
      <c r="R258" s="71">
        <f t="shared" si="274"/>
        <v>3832.83</v>
      </c>
      <c r="S258" s="71">
        <f t="shared" si="275"/>
        <v>6880.5</v>
      </c>
      <c r="T258" s="71">
        <f t="shared" si="291"/>
        <v>41167.17</v>
      </c>
      <c r="U258" s="102" t="s">
        <v>349</v>
      </c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</row>
    <row r="259" spans="1:191" s="2" customFormat="1" ht="30" customHeight="1" x14ac:dyDescent="0.25">
      <c r="A259" s="62">
        <v>253</v>
      </c>
      <c r="B259" s="17" t="s">
        <v>374</v>
      </c>
      <c r="C259" s="62" t="s">
        <v>279</v>
      </c>
      <c r="D259" s="17" t="s">
        <v>140</v>
      </c>
      <c r="E259" s="17" t="s">
        <v>210</v>
      </c>
      <c r="F259" s="62" t="s">
        <v>261</v>
      </c>
      <c r="G259" s="63" t="s">
        <v>262</v>
      </c>
      <c r="H259" s="63" t="s">
        <v>262</v>
      </c>
      <c r="I259" s="71">
        <v>45000</v>
      </c>
      <c r="J259" s="74">
        <v>1148.33</v>
      </c>
      <c r="K259" s="71">
        <v>25</v>
      </c>
      <c r="L259" s="74">
        <f>I259*2.87%</f>
        <v>1291.5</v>
      </c>
      <c r="M259" s="71">
        <f>I259*7.1%</f>
        <v>3194.9999999999995</v>
      </c>
      <c r="N259" s="71">
        <f>I259*1.1%</f>
        <v>495.00000000000006</v>
      </c>
      <c r="O259" s="74">
        <f>I259*3.04%</f>
        <v>1368</v>
      </c>
      <c r="P259" s="71">
        <f>I259*7.09%</f>
        <v>3190.5</v>
      </c>
      <c r="Q259" s="71">
        <f>+L259+O259</f>
        <v>2659.5</v>
      </c>
      <c r="R259" s="71">
        <f>SUM(J259+K259+L259+O259)</f>
        <v>3832.83</v>
      </c>
      <c r="S259" s="71">
        <f>SUM(M259+N259+P259)</f>
        <v>6880.5</v>
      </c>
      <c r="T259" s="71">
        <f>I259-R259</f>
        <v>41167.17</v>
      </c>
      <c r="U259" s="102" t="s">
        <v>349</v>
      </c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9"/>
      <c r="FZ259" s="19"/>
      <c r="GA259" s="19"/>
      <c r="GB259" s="19"/>
      <c r="GC259" s="19"/>
      <c r="GD259" s="19"/>
      <c r="GE259" s="19"/>
      <c r="GF259" s="19"/>
      <c r="GG259" s="19"/>
      <c r="GH259" s="19"/>
      <c r="GI259" s="19"/>
    </row>
    <row r="260" spans="1:191" s="2" customFormat="1" ht="30" customHeight="1" x14ac:dyDescent="0.25">
      <c r="A260" s="62">
        <v>254</v>
      </c>
      <c r="B260" s="17" t="s">
        <v>171</v>
      </c>
      <c r="C260" s="62" t="s">
        <v>279</v>
      </c>
      <c r="D260" s="17" t="s">
        <v>291</v>
      </c>
      <c r="E260" s="17" t="s">
        <v>44</v>
      </c>
      <c r="F260" s="62" t="s">
        <v>261</v>
      </c>
      <c r="G260" s="63" t="s">
        <v>262</v>
      </c>
      <c r="H260" s="63" t="s">
        <v>262</v>
      </c>
      <c r="I260" s="71">
        <v>41000</v>
      </c>
      <c r="J260" s="74">
        <v>583.79</v>
      </c>
      <c r="K260" s="71">
        <v>25</v>
      </c>
      <c r="L260" s="74">
        <f t="shared" si="222"/>
        <v>1176.7</v>
      </c>
      <c r="M260" s="71">
        <f>I260*7.1%</f>
        <v>2910.9999999999995</v>
      </c>
      <c r="N260" s="71">
        <f>I260*1.1%</f>
        <v>451.00000000000006</v>
      </c>
      <c r="O260" s="74">
        <f>I260*3.04%</f>
        <v>1246.4000000000001</v>
      </c>
      <c r="P260" s="71">
        <f>I260*7.09%</f>
        <v>2906.9</v>
      </c>
      <c r="Q260" s="71">
        <f>+L260+O260</f>
        <v>2423.1000000000004</v>
      </c>
      <c r="R260" s="71">
        <f>SUM(J260+K260+L260+O260)</f>
        <v>3031.8900000000003</v>
      </c>
      <c r="S260" s="71">
        <f>SUM(M260+N260+P260)</f>
        <v>6268.9</v>
      </c>
      <c r="T260" s="71">
        <f>I260-R260</f>
        <v>37968.11</v>
      </c>
      <c r="U260" s="102" t="s">
        <v>349</v>
      </c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9"/>
      <c r="FZ260" s="19"/>
      <c r="GA260" s="19"/>
      <c r="GB260" s="19"/>
      <c r="GC260" s="19"/>
      <c r="GD260" s="19"/>
      <c r="GE260" s="19"/>
      <c r="GF260" s="19"/>
      <c r="GG260" s="19"/>
      <c r="GH260" s="19"/>
      <c r="GI260" s="19"/>
    </row>
    <row r="261" spans="1:191" s="16" customFormat="1" ht="30" customHeight="1" x14ac:dyDescent="0.25">
      <c r="A261" s="108" t="s">
        <v>10</v>
      </c>
      <c r="B261" s="108"/>
      <c r="C261" s="108"/>
      <c r="D261" s="91"/>
      <c r="E261" s="91"/>
      <c r="F261" s="92"/>
      <c r="G261" s="92"/>
      <c r="H261" s="92"/>
      <c r="I261" s="93">
        <f t="shared" ref="I261:T261" si="292">SUM(I7:I260)</f>
        <v>14036000</v>
      </c>
      <c r="J261" s="93">
        <v>789358.39</v>
      </c>
      <c r="K261" s="93">
        <v>6350</v>
      </c>
      <c r="L261" s="93">
        <f t="shared" si="292"/>
        <v>402833.20000000094</v>
      </c>
      <c r="M261" s="93">
        <f t="shared" si="292"/>
        <v>996555.99999999988</v>
      </c>
      <c r="N261" s="93">
        <f t="shared" si="292"/>
        <v>152735</v>
      </c>
      <c r="O261" s="93">
        <f t="shared" si="292"/>
        <v>426694.39999999979</v>
      </c>
      <c r="P261" s="93">
        <f t="shared" si="292"/>
        <v>995152.40000000212</v>
      </c>
      <c r="Q261" s="93">
        <f t="shared" si="292"/>
        <v>829527.599999998</v>
      </c>
      <c r="R261" s="93">
        <f t="shared" si="292"/>
        <v>1625235.890000006</v>
      </c>
      <c r="S261" s="93">
        <f t="shared" si="292"/>
        <v>2144443.4000000004</v>
      </c>
      <c r="T261" s="93">
        <f t="shared" si="292"/>
        <v>12410764.110000016</v>
      </c>
      <c r="U261" s="104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9"/>
      <c r="FZ261" s="19"/>
      <c r="GA261" s="19"/>
      <c r="GB261" s="19"/>
      <c r="GC261" s="19"/>
      <c r="GD261" s="19"/>
      <c r="GE261" s="19"/>
      <c r="GF261" s="19"/>
      <c r="GG261" s="19"/>
      <c r="GH261" s="19"/>
      <c r="GI261" s="19"/>
    </row>
    <row r="262" spans="1:191" x14ac:dyDescent="0.25">
      <c r="A262" s="98"/>
      <c r="B262" s="31"/>
      <c r="C262" s="32"/>
      <c r="D262" s="31"/>
      <c r="E262" s="31"/>
      <c r="F262" s="32"/>
      <c r="G262" s="66"/>
      <c r="H262" s="67"/>
      <c r="I262" s="33"/>
      <c r="J262" s="34"/>
      <c r="K262" s="35"/>
      <c r="L262" s="35"/>
      <c r="M262" s="34"/>
      <c r="N262" s="35"/>
      <c r="O262" s="35"/>
      <c r="P262" s="35"/>
      <c r="Q262" s="10"/>
      <c r="R262" s="10"/>
      <c r="S262" s="10"/>
      <c r="T262" s="11"/>
      <c r="U262" s="4"/>
    </row>
    <row r="263" spans="1:191" x14ac:dyDescent="0.25">
      <c r="A263" s="36" t="s">
        <v>11</v>
      </c>
      <c r="B263" s="37"/>
      <c r="C263" s="38"/>
      <c r="D263" s="37"/>
      <c r="E263" s="37"/>
      <c r="F263" s="100"/>
      <c r="G263" s="94"/>
      <c r="H263" s="94"/>
      <c r="I263" s="95"/>
      <c r="J263" s="96"/>
      <c r="K263" s="96"/>
      <c r="L263" s="97"/>
      <c r="M263" s="97"/>
      <c r="N263" s="97"/>
      <c r="O263" s="97"/>
      <c r="P263" s="40"/>
      <c r="Q263" s="3"/>
      <c r="R263" s="3"/>
      <c r="S263" s="3"/>
      <c r="T263" s="4"/>
      <c r="U263" s="4"/>
    </row>
    <row r="264" spans="1:191" x14ac:dyDescent="0.25">
      <c r="A264" s="37" t="s">
        <v>12</v>
      </c>
      <c r="B264" s="37"/>
      <c r="C264" s="38"/>
      <c r="D264" s="37"/>
      <c r="E264" s="37"/>
      <c r="F264" s="37"/>
      <c r="G264" s="38"/>
      <c r="H264" s="38"/>
      <c r="I264" s="39"/>
      <c r="J264" s="33"/>
      <c r="K264" s="33"/>
      <c r="L264" s="34"/>
      <c r="M264" s="35"/>
      <c r="N264" s="35"/>
      <c r="O264" s="34"/>
      <c r="P264" s="40"/>
      <c r="Q264" s="3"/>
      <c r="R264" s="3"/>
      <c r="S264" s="3"/>
      <c r="T264" s="4"/>
      <c r="U264" s="4"/>
    </row>
    <row r="265" spans="1:191" x14ac:dyDescent="0.25">
      <c r="A265" s="37" t="s">
        <v>13</v>
      </c>
      <c r="B265" s="37"/>
      <c r="C265" s="38"/>
      <c r="D265" s="37"/>
      <c r="E265" s="37"/>
      <c r="F265" s="37"/>
      <c r="G265" s="38"/>
      <c r="H265" s="38"/>
      <c r="I265" s="38"/>
      <c r="J265" s="39"/>
      <c r="K265" s="41"/>
      <c r="L265" s="41"/>
      <c r="M265" s="42"/>
      <c r="N265" s="43"/>
      <c r="O265" s="43"/>
      <c r="P265" s="42"/>
      <c r="Q265" s="3"/>
      <c r="R265" s="12"/>
      <c r="S265" s="3"/>
      <c r="T265" s="4"/>
      <c r="U265" s="4"/>
    </row>
    <row r="266" spans="1:191" x14ac:dyDescent="0.25">
      <c r="A266" s="37" t="s">
        <v>14</v>
      </c>
      <c r="B266" s="37"/>
      <c r="C266" s="38"/>
      <c r="D266" s="37"/>
      <c r="E266" s="37"/>
      <c r="F266" s="37"/>
      <c r="G266" s="38"/>
      <c r="H266" s="38"/>
      <c r="I266" s="38"/>
      <c r="J266" s="39"/>
      <c r="K266" s="39"/>
      <c r="L266" s="44"/>
      <c r="M266" s="39"/>
      <c r="N266" s="39"/>
      <c r="O266" s="39"/>
      <c r="P266" s="39"/>
      <c r="Q266" s="3"/>
      <c r="R266" s="3"/>
      <c r="S266" s="3"/>
      <c r="T266" s="4"/>
      <c r="U266" s="4"/>
    </row>
    <row r="267" spans="1:191" x14ac:dyDescent="0.25">
      <c r="A267" s="37" t="s">
        <v>435</v>
      </c>
      <c r="B267" s="37"/>
      <c r="C267" s="38"/>
      <c r="D267" s="37"/>
      <c r="E267" s="37"/>
      <c r="F267" s="37"/>
      <c r="G267" s="38"/>
      <c r="H267" s="38"/>
      <c r="I267" s="38"/>
      <c r="J267" s="39"/>
      <c r="K267" s="41"/>
      <c r="L267" s="45"/>
      <c r="M267" s="42"/>
      <c r="N267" s="43"/>
      <c r="O267" s="43"/>
      <c r="P267" s="42"/>
      <c r="Q267" s="3"/>
      <c r="R267" s="3"/>
      <c r="S267" s="3"/>
      <c r="T267" s="4"/>
      <c r="U267" s="4"/>
    </row>
    <row r="268" spans="1:191" x14ac:dyDescent="0.25">
      <c r="A268" s="99"/>
      <c r="B268" s="31"/>
      <c r="C268" s="32"/>
      <c r="D268" s="46"/>
      <c r="E268" s="47"/>
      <c r="F268" s="40"/>
      <c r="G268" s="40"/>
      <c r="H268" s="40"/>
      <c r="I268" s="48"/>
      <c r="J268" s="49"/>
      <c r="K268" s="50"/>
      <c r="L268" s="49"/>
      <c r="M268" s="50"/>
      <c r="N268" s="51"/>
      <c r="O268" s="51"/>
      <c r="P268" s="52"/>
      <c r="Q268" s="4"/>
      <c r="R268" s="4"/>
      <c r="S268" s="4"/>
      <c r="T268" s="4"/>
      <c r="U268" s="4"/>
    </row>
    <row r="269" spans="1:191" s="7" customFormat="1" ht="29.25" customHeight="1" x14ac:dyDescent="0.3">
      <c r="A269" s="90"/>
      <c r="B269" s="31"/>
      <c r="C269" s="32"/>
      <c r="D269" s="46"/>
      <c r="E269" s="51"/>
      <c r="F269" s="43"/>
      <c r="G269" s="43"/>
      <c r="H269" s="43"/>
      <c r="I269" s="51"/>
      <c r="J269" s="43"/>
      <c r="K269" s="42"/>
      <c r="L269" s="42"/>
      <c r="M269" s="42"/>
      <c r="N269" s="42"/>
      <c r="O269" s="42"/>
      <c r="P269" s="42"/>
      <c r="Q269" s="5"/>
      <c r="R269" s="4"/>
      <c r="S269" s="4"/>
      <c r="T269" s="4"/>
      <c r="U269" s="4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106"/>
      <c r="BU269" s="106"/>
      <c r="BV269" s="106"/>
      <c r="BW269" s="106"/>
      <c r="BX269" s="106"/>
      <c r="BY269" s="106"/>
      <c r="BZ269" s="106"/>
      <c r="CA269" s="106"/>
      <c r="CB269" s="106"/>
      <c r="CC269" s="106"/>
      <c r="CD269" s="106"/>
      <c r="CE269" s="106"/>
      <c r="CF269" s="106"/>
      <c r="CG269" s="106"/>
      <c r="CH269" s="106"/>
      <c r="CI269" s="106"/>
      <c r="CJ269" s="106"/>
      <c r="CK269" s="106"/>
      <c r="CL269" s="106"/>
      <c r="CM269" s="106"/>
      <c r="CN269" s="106"/>
      <c r="CO269" s="106"/>
      <c r="CP269" s="106"/>
      <c r="CQ269" s="106"/>
      <c r="CR269" s="106"/>
      <c r="CS269" s="106"/>
      <c r="CT269" s="106"/>
      <c r="CU269" s="106"/>
      <c r="CV269" s="106"/>
      <c r="CW269" s="106"/>
      <c r="CX269" s="106"/>
      <c r="CY269" s="106"/>
      <c r="CZ269" s="106"/>
      <c r="DA269" s="106"/>
      <c r="DB269" s="106"/>
      <c r="DC269" s="106"/>
      <c r="DD269" s="106"/>
      <c r="DE269" s="106"/>
      <c r="DF269" s="106"/>
      <c r="DG269" s="106"/>
      <c r="DH269" s="106"/>
      <c r="DI269" s="106"/>
      <c r="DJ269" s="106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6"/>
      <c r="DV269" s="106"/>
      <c r="DW269" s="106"/>
      <c r="DX269" s="106"/>
      <c r="DY269" s="106"/>
      <c r="DZ269" s="106"/>
      <c r="EA269" s="106"/>
      <c r="EB269" s="106"/>
      <c r="EC269" s="106"/>
      <c r="ED269" s="106"/>
      <c r="EE269" s="106"/>
      <c r="EF269" s="106"/>
      <c r="EG269" s="106"/>
      <c r="EH269" s="106"/>
      <c r="EI269" s="106"/>
      <c r="EJ269" s="106"/>
      <c r="EK269" s="106"/>
      <c r="EL269" s="106"/>
      <c r="EM269" s="106"/>
      <c r="EN269" s="106"/>
      <c r="EO269" s="106"/>
      <c r="EP269" s="106"/>
      <c r="EQ269" s="106"/>
      <c r="ER269" s="106"/>
      <c r="ES269" s="106"/>
      <c r="ET269" s="106"/>
      <c r="EU269" s="106"/>
      <c r="EV269" s="106"/>
      <c r="EW269" s="106"/>
      <c r="EX269" s="106"/>
      <c r="EY269" s="106"/>
      <c r="EZ269" s="106"/>
      <c r="FA269" s="106"/>
      <c r="FB269" s="106"/>
      <c r="FC269" s="106"/>
      <c r="FD269" s="106"/>
      <c r="FE269" s="106"/>
      <c r="FF269" s="106"/>
      <c r="FG269" s="106"/>
      <c r="FH269" s="106"/>
      <c r="FI269" s="106"/>
      <c r="FJ269" s="106"/>
      <c r="FK269" s="106"/>
      <c r="FL269" s="106"/>
      <c r="FM269" s="106"/>
      <c r="FN269" s="106"/>
      <c r="FO269" s="106"/>
      <c r="FP269" s="106"/>
      <c r="FQ269" s="106"/>
      <c r="FR269" s="106"/>
      <c r="FS269" s="106"/>
      <c r="FT269" s="106"/>
      <c r="FU269" s="106"/>
      <c r="FV269" s="106"/>
      <c r="FW269" s="106"/>
      <c r="FX269" s="106"/>
      <c r="FY269" s="106"/>
      <c r="FZ269" s="106"/>
      <c r="GA269" s="106"/>
      <c r="GB269" s="106"/>
      <c r="GC269" s="106"/>
      <c r="GD269" s="106"/>
      <c r="GE269" s="106"/>
      <c r="GF269" s="106"/>
      <c r="GG269" s="106"/>
      <c r="GH269" s="106"/>
      <c r="GI269" s="106"/>
    </row>
    <row r="270" spans="1:191" s="7" customFormat="1" ht="20.25" customHeight="1" x14ac:dyDescent="0.3">
      <c r="A270" s="90"/>
      <c r="B270" s="53" t="s">
        <v>17</v>
      </c>
      <c r="C270" s="32"/>
      <c r="D270" s="53"/>
      <c r="E270" s="54" t="s">
        <v>18</v>
      </c>
      <c r="F270" s="68"/>
      <c r="G270" s="55"/>
      <c r="H270" s="40"/>
      <c r="I270" s="47"/>
      <c r="J270" s="48"/>
      <c r="K270" s="49"/>
      <c r="L270" s="50"/>
      <c r="M270" s="56" t="s">
        <v>41</v>
      </c>
      <c r="N270" s="56"/>
      <c r="O270" s="51"/>
      <c r="P270" s="56"/>
      <c r="Q270" s="5"/>
      <c r="R270" s="4"/>
      <c r="S270" s="4"/>
      <c r="T270" s="4"/>
      <c r="U270" s="4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  <c r="AY270" s="106"/>
      <c r="AZ270" s="106"/>
      <c r="BA270" s="106"/>
      <c r="BB270" s="106"/>
      <c r="BC270" s="106"/>
      <c r="BD270" s="106"/>
      <c r="BE270" s="106"/>
      <c r="BF270" s="106"/>
      <c r="BG270" s="106"/>
      <c r="BH270" s="106"/>
      <c r="BI270" s="106"/>
      <c r="BJ270" s="106"/>
      <c r="BK270" s="106"/>
      <c r="BL270" s="106"/>
      <c r="BM270" s="106"/>
      <c r="BN270" s="106"/>
      <c r="BO270" s="106"/>
      <c r="BP270" s="106"/>
      <c r="BQ270" s="106"/>
      <c r="BR270" s="106"/>
      <c r="BS270" s="106"/>
      <c r="BT270" s="106"/>
      <c r="BU270" s="106"/>
      <c r="BV270" s="106"/>
      <c r="BW270" s="106"/>
      <c r="BX270" s="106"/>
      <c r="BY270" s="106"/>
      <c r="BZ270" s="106"/>
      <c r="CA270" s="106"/>
      <c r="CB270" s="106"/>
      <c r="CC270" s="106"/>
      <c r="CD270" s="106"/>
      <c r="CE270" s="106"/>
      <c r="CF270" s="106"/>
      <c r="CG270" s="106"/>
      <c r="CH270" s="106"/>
      <c r="CI270" s="106"/>
      <c r="CJ270" s="106"/>
      <c r="CK270" s="106"/>
      <c r="CL270" s="106"/>
      <c r="CM270" s="106"/>
      <c r="CN270" s="106"/>
      <c r="CO270" s="106"/>
      <c r="CP270" s="106"/>
      <c r="CQ270" s="106"/>
      <c r="CR270" s="106"/>
      <c r="CS270" s="106"/>
      <c r="CT270" s="106"/>
      <c r="CU270" s="106"/>
      <c r="CV270" s="106"/>
      <c r="CW270" s="106"/>
      <c r="CX270" s="106"/>
      <c r="CY270" s="106"/>
      <c r="CZ270" s="106"/>
      <c r="DA270" s="106"/>
      <c r="DB270" s="106"/>
      <c r="DC270" s="106"/>
      <c r="DD270" s="106"/>
      <c r="DE270" s="106"/>
      <c r="DF270" s="106"/>
      <c r="DG270" s="106"/>
      <c r="DH270" s="106"/>
      <c r="DI270" s="106"/>
      <c r="DJ270" s="106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6"/>
      <c r="DV270" s="106"/>
      <c r="DW270" s="106"/>
      <c r="DX270" s="106"/>
      <c r="DY270" s="106"/>
      <c r="DZ270" s="106"/>
      <c r="EA270" s="106"/>
      <c r="EB270" s="106"/>
      <c r="EC270" s="106"/>
      <c r="ED270" s="106"/>
      <c r="EE270" s="106"/>
      <c r="EF270" s="106"/>
      <c r="EG270" s="106"/>
      <c r="EH270" s="106"/>
      <c r="EI270" s="106"/>
      <c r="EJ270" s="106"/>
      <c r="EK270" s="106"/>
      <c r="EL270" s="106"/>
      <c r="EM270" s="106"/>
      <c r="EN270" s="106"/>
      <c r="EO270" s="106"/>
      <c r="EP270" s="106"/>
      <c r="EQ270" s="106"/>
      <c r="ER270" s="106"/>
      <c r="ES270" s="106"/>
      <c r="ET270" s="106"/>
      <c r="EU270" s="106"/>
      <c r="EV270" s="106"/>
      <c r="EW270" s="106"/>
      <c r="EX270" s="106"/>
      <c r="EY270" s="106"/>
      <c r="EZ270" s="106"/>
      <c r="FA270" s="106"/>
      <c r="FB270" s="106"/>
      <c r="FC270" s="106"/>
      <c r="FD270" s="106"/>
      <c r="FE270" s="106"/>
      <c r="FF270" s="106"/>
      <c r="FG270" s="106"/>
      <c r="FH270" s="106"/>
      <c r="FI270" s="106"/>
      <c r="FJ270" s="106"/>
      <c r="FK270" s="106"/>
      <c r="FL270" s="106"/>
      <c r="FM270" s="106"/>
      <c r="FN270" s="106"/>
      <c r="FO270" s="106"/>
      <c r="FP270" s="106"/>
      <c r="FQ270" s="106"/>
      <c r="FR270" s="106"/>
      <c r="FS270" s="106"/>
      <c r="FT270" s="106"/>
      <c r="FU270" s="106"/>
      <c r="FV270" s="106"/>
      <c r="FW270" s="106"/>
      <c r="FX270" s="106"/>
      <c r="FY270" s="106"/>
      <c r="FZ270" s="106"/>
      <c r="GA270" s="106"/>
      <c r="GB270" s="106"/>
      <c r="GC270" s="106"/>
      <c r="GD270" s="106"/>
      <c r="GE270" s="106"/>
      <c r="GF270" s="106"/>
      <c r="GG270" s="106"/>
      <c r="GH270" s="106"/>
      <c r="GI270" s="106"/>
    </row>
    <row r="271" spans="1:191" ht="18.75" x14ac:dyDescent="0.25">
      <c r="A271" s="90"/>
      <c r="B271" s="31"/>
      <c r="C271" s="32"/>
      <c r="D271" s="53"/>
      <c r="E271" s="53"/>
      <c r="F271" s="69"/>
      <c r="G271" s="68"/>
      <c r="H271" s="68"/>
      <c r="I271" s="53"/>
      <c r="J271" s="54"/>
      <c r="K271" s="57"/>
      <c r="L271" s="58"/>
      <c r="M271" s="56"/>
      <c r="N271" s="56"/>
      <c r="O271" s="56"/>
      <c r="P271" s="56"/>
      <c r="Q271" s="4"/>
      <c r="R271" s="4"/>
      <c r="S271" s="4"/>
      <c r="T271" s="4"/>
      <c r="U271" s="4"/>
    </row>
    <row r="272" spans="1:191" ht="18.75" x14ac:dyDescent="0.25">
      <c r="A272" s="3"/>
      <c r="B272" s="31"/>
      <c r="C272" s="32"/>
      <c r="D272" s="53"/>
      <c r="E272" s="53"/>
      <c r="F272" s="69"/>
      <c r="G272" s="68"/>
      <c r="H272" s="38"/>
      <c r="I272" s="37"/>
      <c r="J272" s="37"/>
      <c r="K272" s="59"/>
      <c r="L272" s="37"/>
      <c r="M272" s="41"/>
      <c r="N272" s="41"/>
      <c r="O272" s="41"/>
      <c r="P272" s="43"/>
      <c r="Q272" s="4"/>
      <c r="R272" s="4"/>
      <c r="S272" s="4"/>
      <c r="T272" s="4"/>
      <c r="U272" s="4"/>
    </row>
    <row r="273" spans="1:21" ht="18" customHeight="1" x14ac:dyDescent="0.25">
      <c r="A273" s="3"/>
      <c r="B273" s="31"/>
      <c r="C273" s="32"/>
      <c r="D273" s="46"/>
      <c r="E273" s="46"/>
      <c r="F273" s="38"/>
      <c r="G273" s="38"/>
      <c r="H273" s="38"/>
      <c r="I273" s="38"/>
      <c r="J273" s="37"/>
      <c r="K273" s="37"/>
      <c r="L273" s="41"/>
      <c r="M273" s="37"/>
      <c r="N273" s="37"/>
      <c r="O273" s="41"/>
      <c r="P273" s="41"/>
      <c r="Q273" s="8"/>
      <c r="R273" s="4"/>
      <c r="S273" s="4"/>
      <c r="T273" s="4"/>
      <c r="U273" s="4"/>
    </row>
    <row r="274" spans="1:21" ht="19.5" customHeight="1" x14ac:dyDescent="0.25">
      <c r="A274" s="3"/>
      <c r="B274" s="85"/>
      <c r="C274" s="61"/>
      <c r="D274" s="46"/>
      <c r="E274" s="46"/>
      <c r="F274" s="38"/>
      <c r="G274" s="38"/>
      <c r="H274" s="38"/>
      <c r="I274" s="38"/>
      <c r="J274" s="37"/>
      <c r="K274" s="37"/>
      <c r="L274" s="37"/>
      <c r="M274" s="37"/>
      <c r="N274" s="37"/>
      <c r="O274" s="41"/>
      <c r="P274" s="41"/>
      <c r="Q274" s="5"/>
      <c r="R274" s="4"/>
      <c r="S274" s="4"/>
      <c r="T274" s="4"/>
      <c r="U274" s="4"/>
    </row>
    <row r="275" spans="1:21" ht="21" x14ac:dyDescent="0.25">
      <c r="A275" s="3"/>
      <c r="B275" s="60"/>
      <c r="C275" s="61"/>
      <c r="D275" s="46"/>
      <c r="E275" s="46"/>
      <c r="F275" s="38"/>
      <c r="G275" s="38"/>
      <c r="H275" s="38"/>
      <c r="I275" s="38"/>
      <c r="J275" s="37"/>
      <c r="K275" s="37"/>
      <c r="L275" s="37"/>
      <c r="M275" s="37"/>
      <c r="N275" s="37"/>
      <c r="O275" s="41"/>
      <c r="P275" s="41"/>
      <c r="Q275" s="4"/>
      <c r="R275" s="4"/>
      <c r="S275" s="4"/>
      <c r="T275" s="4"/>
      <c r="U275" s="4"/>
    </row>
    <row r="276" spans="1:21" x14ac:dyDescent="0.25">
      <c r="A276" s="3"/>
      <c r="B276" s="86"/>
      <c r="C276" s="35"/>
      <c r="D276" s="47"/>
      <c r="E276" s="46"/>
      <c r="F276" s="38"/>
      <c r="G276" s="38"/>
      <c r="H276" s="38"/>
      <c r="I276" s="38"/>
      <c r="J276" s="37"/>
      <c r="K276" s="37"/>
      <c r="L276" s="37"/>
      <c r="M276" s="37"/>
      <c r="N276" s="37"/>
      <c r="O276" s="41"/>
      <c r="P276" s="41"/>
      <c r="Q276" s="4"/>
      <c r="R276" s="4"/>
      <c r="S276" s="4"/>
      <c r="T276" s="4"/>
      <c r="U276" s="4"/>
    </row>
    <row r="277" spans="1:21" x14ac:dyDescent="0.25">
      <c r="A277" s="3"/>
      <c r="B277" s="86"/>
      <c r="C277" s="35"/>
      <c r="D277" s="47"/>
      <c r="E277" s="46"/>
      <c r="F277" s="38"/>
      <c r="G277" s="38"/>
      <c r="H277" s="38"/>
      <c r="I277" s="38"/>
      <c r="J277" s="37"/>
      <c r="K277" s="37"/>
      <c r="L277" s="37"/>
      <c r="M277" s="37"/>
      <c r="N277" s="37"/>
      <c r="O277" s="41"/>
      <c r="P277" s="41"/>
      <c r="Q277" s="4"/>
      <c r="R277" s="4"/>
      <c r="S277" s="4"/>
      <c r="T277" s="4"/>
      <c r="U277" s="4"/>
    </row>
    <row r="278" spans="1:21" x14ac:dyDescent="0.25">
      <c r="A278" s="3"/>
      <c r="B278" s="4"/>
      <c r="C278" s="70"/>
      <c r="E278" s="5"/>
      <c r="F278" s="70"/>
      <c r="G278" s="70"/>
      <c r="H278" s="70"/>
      <c r="I278" s="13"/>
      <c r="J278" s="9"/>
      <c r="K278" s="4"/>
      <c r="L278" s="9"/>
      <c r="M278" s="4"/>
      <c r="N278" s="4"/>
      <c r="O278" s="9"/>
      <c r="P278" s="4"/>
      <c r="Q278" s="4"/>
      <c r="R278" s="4"/>
      <c r="S278" s="4"/>
      <c r="T278" s="4"/>
      <c r="U278" s="4"/>
    </row>
    <row r="279" spans="1:21" x14ac:dyDescent="0.25">
      <c r="A279" s="3"/>
      <c r="B279" s="4"/>
      <c r="C279" s="70"/>
      <c r="E279" s="5"/>
      <c r="F279" s="3"/>
      <c r="G279" s="3"/>
      <c r="H279" s="3"/>
      <c r="I279" s="9"/>
      <c r="J279" s="9"/>
      <c r="K279" s="4"/>
      <c r="L279" s="9"/>
      <c r="M279" s="4"/>
      <c r="N279" s="4"/>
      <c r="O279" s="27"/>
      <c r="P279" s="4"/>
      <c r="Q279" s="4"/>
      <c r="R279" s="4"/>
      <c r="S279" s="4"/>
      <c r="T279" s="4"/>
      <c r="U279" s="4"/>
    </row>
    <row r="280" spans="1:21" x14ac:dyDescent="0.25">
      <c r="C280" s="70"/>
      <c r="E280" s="5"/>
      <c r="F280" s="3"/>
      <c r="G280" s="3"/>
      <c r="H280" s="3"/>
      <c r="I280" s="9"/>
      <c r="J280" s="9"/>
      <c r="K280" s="4"/>
      <c r="L280" s="9"/>
      <c r="M280" s="4"/>
      <c r="N280" s="4"/>
      <c r="O280" s="9"/>
      <c r="P280" s="4"/>
      <c r="Q280" s="4"/>
      <c r="R280" s="4"/>
      <c r="S280" s="4"/>
      <c r="T280" s="4"/>
      <c r="U280" s="4"/>
    </row>
    <row r="281" spans="1:21" x14ac:dyDescent="0.25">
      <c r="C281" s="70"/>
      <c r="E281" s="5"/>
      <c r="F281" s="3"/>
      <c r="G281" s="3"/>
      <c r="H281" s="3"/>
      <c r="I281" s="9"/>
      <c r="J281" s="9"/>
      <c r="K281" s="4"/>
      <c r="L281" s="9"/>
      <c r="M281" s="4"/>
      <c r="N281" s="4"/>
      <c r="O281" s="9"/>
      <c r="P281" s="4"/>
      <c r="Q281" s="4"/>
      <c r="R281" s="4"/>
      <c r="S281" s="4"/>
      <c r="T281" s="4"/>
      <c r="U281" s="4"/>
    </row>
    <row r="282" spans="1:21" x14ac:dyDescent="0.25">
      <c r="C282" s="70"/>
      <c r="E282" s="5"/>
      <c r="F282" s="3"/>
      <c r="G282" s="3"/>
      <c r="H282" s="3"/>
      <c r="I282" s="9"/>
      <c r="J282" s="9"/>
      <c r="K282" s="4"/>
      <c r="L282" s="9"/>
      <c r="M282" s="4"/>
      <c r="N282" s="4"/>
      <c r="O282" s="9"/>
      <c r="P282" s="4"/>
      <c r="Q282" s="4"/>
      <c r="R282" s="4"/>
      <c r="S282" s="4"/>
      <c r="T282" s="4"/>
      <c r="U282" s="4"/>
    </row>
    <row r="283" spans="1:21" x14ac:dyDescent="0.25">
      <c r="C283" s="70"/>
    </row>
  </sheetData>
  <sortState ref="C14:V77">
    <sortCondition ref="D14:D77"/>
  </sortState>
  <mergeCells count="2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61:C261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</mergeCells>
  <phoneticPr fontId="18" type="noConversion"/>
  <conditionalFormatting sqref="D278:I278">
    <cfRule type="duplicateValues" dxfId="15" priority="34"/>
  </conditionalFormatting>
  <conditionalFormatting sqref="Q274">
    <cfRule type="duplicateValues" dxfId="14" priority="18"/>
  </conditionalFormatting>
  <conditionalFormatting sqref="B278:B1048576 A261 B1">
    <cfRule type="duplicateValues" dxfId="13" priority="3145"/>
  </conditionalFormatting>
  <conditionalFormatting sqref="B278:B1048576 B1 B261">
    <cfRule type="duplicateValues" dxfId="12" priority="3186"/>
  </conditionalFormatting>
  <conditionalFormatting sqref="B66:B67 B58:B60 B62">
    <cfRule type="duplicateValues" dxfId="11" priority="3257"/>
  </conditionalFormatting>
  <conditionalFormatting sqref="C4:C6">
    <cfRule type="duplicateValues" dxfId="10" priority="3383" stopIfTrue="1"/>
    <cfRule type="duplicateValues" dxfId="9" priority="3384" stopIfTrue="1"/>
  </conditionalFormatting>
  <conditionalFormatting sqref="B4:B6">
    <cfRule type="duplicateValues" dxfId="8" priority="3385" stopIfTrue="1"/>
    <cfRule type="duplicateValues" dxfId="7" priority="3386" stopIfTrue="1"/>
  </conditionalFormatting>
  <conditionalFormatting sqref="B4:B6">
    <cfRule type="duplicateValues" dxfId="6" priority="3387"/>
  </conditionalFormatting>
  <conditionalFormatting sqref="C278:C1048576 C1 C4:C6 B9:B56 B189:B260 B79:B108 B58:B77 B110:B185">
    <cfRule type="duplicateValues" dxfId="5" priority="3609"/>
  </conditionalFormatting>
  <conditionalFormatting sqref="B186:B188">
    <cfRule type="duplicateValues" dxfId="4" priority="3703"/>
  </conditionalFormatting>
  <conditionalFormatting sqref="B189:B260 B9:B56 B79:B108 B58:B77 B110:B185">
    <cfRule type="duplicateValues" dxfId="3" priority="3773"/>
  </conditionalFormatting>
  <conditionalFormatting sqref="H273:H277">
    <cfRule type="duplicateValues" dxfId="2" priority="1" stopIfTrue="1"/>
    <cfRule type="duplicateValues" dxfId="1" priority="2" stopIfTrue="1"/>
  </conditionalFormatting>
  <conditionalFormatting sqref="Q269:Q270">
    <cfRule type="duplicateValues" dxfId="0" priority="3774"/>
  </conditionalFormatting>
  <printOptions horizontalCentered="1"/>
  <pageMargins left="0" right="0" top="0.39370078740157483" bottom="0.39370078740157483" header="0" footer="0"/>
  <pageSetup paperSize="5" scale="38" orientation="landscape" r:id="rId1"/>
  <rowBreaks count="2" manualBreakCount="2">
    <brk id="44" max="20" man="1"/>
    <brk id="196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MAYO 2024</vt:lpstr>
      <vt:lpstr>'MT TEMPORALES MAYO 2024'!Área_de_impresión</vt:lpstr>
      <vt:lpstr>'MT TEMPORALES 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2024-06-10T13:49:13Z</cp:lastPrinted>
  <dcterms:created xsi:type="dcterms:W3CDTF">2018-09-18T20:01:26Z</dcterms:created>
  <dcterms:modified xsi:type="dcterms:W3CDTF">2024-06-10T16:28:28Z</dcterms:modified>
</cp:coreProperties>
</file>